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Y:\03_管財契約課\01 契約検査班\森久保部屋\色々まとめたやつ\スライド条項関係\"/>
    </mc:Choice>
  </mc:AlternateContent>
  <xr:revisionPtr revIDLastSave="0" documentId="13_ncr:1_{C45DD652-3521-4EE6-9022-E1574489E8A2}" xr6:coauthVersionLast="47" xr6:coauthVersionMax="47" xr10:uidLastSave="{00000000-0000-0000-0000-000000000000}"/>
  <bookViews>
    <workbookView xWindow="-120" yWindow="-120" windowWidth="20730" windowHeight="11040" tabRatio="500" xr2:uid="{00000000-000D-0000-FFFF-FFFF00000000}"/>
  </bookViews>
  <sheets>
    <sheet name="①使い方" sheetId="1" r:id="rId1"/>
    <sheet name="○計算書" sheetId="2" r:id="rId2"/>
    <sheet name="計算例" sheetId="3" r:id="rId3"/>
    <sheet name="【参考】実施フロー" sheetId="4" r:id="rId4"/>
  </sheets>
  <definedNames>
    <definedName name="_xlnm.Print_Area" localSheetId="1">○計算書!$A$1:$N$32</definedName>
    <definedName name="_xlnm.Print_Area" localSheetId="2">計算例!$A$1:$N$32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O31" i="3" l="1"/>
  <c r="N31" i="3"/>
  <c r="L31" i="3"/>
  <c r="J31" i="3"/>
  <c r="O29" i="3"/>
  <c r="N29" i="3"/>
  <c r="J29" i="3"/>
  <c r="L29" i="3" s="1"/>
  <c r="O26" i="3"/>
  <c r="N26" i="3"/>
  <c r="L26" i="3"/>
  <c r="J26" i="3"/>
  <c r="O25" i="3"/>
  <c r="J25" i="3"/>
  <c r="N25" i="3" s="1"/>
  <c r="O24" i="3"/>
  <c r="N24" i="3"/>
  <c r="N27" i="3" s="1"/>
  <c r="L24" i="3"/>
  <c r="J24" i="3"/>
  <c r="O22" i="3"/>
  <c r="J22" i="3"/>
  <c r="N22" i="3" s="1"/>
  <c r="O21" i="3"/>
  <c r="N21" i="3"/>
  <c r="L21" i="3"/>
  <c r="J21" i="3"/>
  <c r="O20" i="3"/>
  <c r="J20" i="3"/>
  <c r="N20" i="3" s="1"/>
  <c r="O19" i="3"/>
  <c r="N19" i="3"/>
  <c r="L19" i="3"/>
  <c r="J19" i="3"/>
  <c r="O18" i="3"/>
  <c r="J18" i="3"/>
  <c r="N18" i="3" s="1"/>
  <c r="O17" i="3"/>
  <c r="N17" i="3"/>
  <c r="L17" i="3"/>
  <c r="J17" i="3"/>
  <c r="C12" i="3"/>
  <c r="O31" i="2"/>
  <c r="N31" i="2"/>
  <c r="L31" i="2"/>
  <c r="J31" i="2"/>
  <c r="O29" i="2"/>
  <c r="J29" i="2"/>
  <c r="N29" i="2" s="1"/>
  <c r="O26" i="2"/>
  <c r="J26" i="2"/>
  <c r="N26" i="2" s="1"/>
  <c r="O25" i="2"/>
  <c r="N25" i="2"/>
  <c r="L25" i="2"/>
  <c r="J25" i="2"/>
  <c r="O24" i="2"/>
  <c r="J24" i="2"/>
  <c r="N24" i="2" s="1"/>
  <c r="O22" i="2"/>
  <c r="L22" i="2"/>
  <c r="J22" i="2"/>
  <c r="N22" i="2" s="1"/>
  <c r="O21" i="2"/>
  <c r="N21" i="2"/>
  <c r="L21" i="2"/>
  <c r="J21" i="2"/>
  <c r="O20" i="2"/>
  <c r="L20" i="2"/>
  <c r="J20" i="2"/>
  <c r="N20" i="2" s="1"/>
  <c r="O19" i="2"/>
  <c r="N19" i="2"/>
  <c r="L19" i="2"/>
  <c r="J19" i="2"/>
  <c r="O18" i="2"/>
  <c r="L18" i="2"/>
  <c r="J18" i="2"/>
  <c r="N18" i="2" s="1"/>
  <c r="O17" i="2"/>
  <c r="N17" i="2"/>
  <c r="L17" i="2"/>
  <c r="L23" i="2" s="1"/>
  <c r="J17" i="2"/>
  <c r="C12" i="2"/>
  <c r="N23" i="3" l="1"/>
  <c r="N28" i="3" s="1"/>
  <c r="N30" i="3" s="1"/>
  <c r="N32" i="3" s="1"/>
  <c r="J6" i="3" s="1"/>
  <c r="N27" i="2"/>
  <c r="N23" i="2"/>
  <c r="L24" i="2"/>
  <c r="L26" i="2"/>
  <c r="L29" i="2"/>
  <c r="L18" i="3"/>
  <c r="L23" i="3" s="1"/>
  <c r="L28" i="3" s="1"/>
  <c r="L30" i="3" s="1"/>
  <c r="L32" i="3" s="1"/>
  <c r="J5" i="3" s="1"/>
  <c r="L20" i="3"/>
  <c r="L22" i="3"/>
  <c r="L25" i="3"/>
  <c r="L27" i="3" s="1"/>
  <c r="J7" i="3" l="1"/>
  <c r="L27" i="2"/>
  <c r="L28" i="2" s="1"/>
  <c r="L30" i="2" s="1"/>
  <c r="L32" i="2" s="1"/>
  <c r="J5" i="2" s="1"/>
  <c r="N28" i="2"/>
  <c r="N30" i="2" s="1"/>
  <c r="N32" i="2" s="1"/>
  <c r="J6" i="2" s="1"/>
  <c r="J8" i="2" s="1"/>
  <c r="J8" i="3"/>
  <c r="J9" i="3" s="1"/>
  <c r="J10" i="3" s="1"/>
  <c r="J7" i="2" l="1"/>
  <c r="J9" i="2"/>
  <c r="J10" i="2" s="1"/>
  <c r="L8" i="2"/>
  <c r="L8" i="3"/>
</calcChain>
</file>

<file path=xl/sharedStrings.xml><?xml version="1.0" encoding="utf-8"?>
<sst xmlns="http://schemas.openxmlformats.org/spreadsheetml/2006/main" count="393" uniqueCount="177">
  <si>
    <t>インフレスライド額計算書（愛川町）　使い方</t>
  </si>
  <si>
    <t>神奈川県「インフレスライド条項によるスライド額の算定等について」・同県積算マニュアル準拠</t>
  </si>
  <si>
    <t>■ このシートについて</t>
  </si>
  <si>
    <t>概要</t>
  </si>
  <si>
    <t>賃金水準（公共工事設計労務単価）の改定に伴うインフレスライド額を算定するシートです。「○計算書」シートの黄色のセルにのみ入力すると、P1・P2・スライド額が自動計算されます。入力例は「計算例」シートを参照してください。</t>
  </si>
  <si>
    <t>適用要件</t>
  </si>
  <si>
    <t>①賃金水準の改定後であること　②残工期が基準日から２ヶ月以上あること　③変動額（P2－P1）の絶対値が残工事費（P1）の1.0%を超えること</t>
  </si>
  <si>
    <t>基準日</t>
  </si>
  <si>
    <t>請求日とすることが基本。請求日から起算して14日以内で受発注者が協議して定めることも可。</t>
  </si>
  <si>
    <t>■ 入力の流れ</t>
  </si>
  <si>
    <t>STEP 1</t>
  </si>
  <si>
    <t>工事番号・工事名・工期・受注者等の基本情報と、工事予定価格（税込）・当初請負代金額（税込）・現請負代金額（税込）を入力
→ 請負比率α（落札率）が自動計算されます</t>
  </si>
  <si>
    <t>STEP 2</t>
  </si>
  <si>
    <t>明細欄に工種・数量を入力：①現契約数量、②基準日における出来形数量、③先行指示分（未契約）の数量
→ ④スライド対象数量（①－②＋③）が自動計算されます</t>
  </si>
  <si>
    <t>STEP 3</t>
  </si>
  <si>
    <t>⑤当初（契約時）の単価、⑥基準日における単価（新単価）を入力
→ 残工事費⑦（当初単価）・⑧（新単価）が自動集計されます</t>
  </si>
  <si>
    <t>STEP 4</t>
  </si>
  <si>
    <r>
      <rPr>
        <sz val="10"/>
        <rFont val="Cambria"/>
        <family val="1"/>
      </rPr>
      <t>P1</t>
    </r>
    <r>
      <rPr>
        <sz val="10"/>
        <rFont val="Noto Sans CJK SC"/>
        <family val="2"/>
      </rPr>
      <t>（⑦</t>
    </r>
    <r>
      <rPr>
        <sz val="10"/>
        <rFont val="Cambria"/>
        <family val="1"/>
      </rPr>
      <t>×α</t>
    </r>
    <r>
      <rPr>
        <sz val="10"/>
        <rFont val="Noto Sans CJK SC"/>
        <family val="2"/>
      </rPr>
      <t>）・</t>
    </r>
    <r>
      <rPr>
        <sz val="10"/>
        <rFont val="Cambria"/>
        <family val="1"/>
      </rPr>
      <t>P2</t>
    </r>
    <r>
      <rPr>
        <sz val="10"/>
        <rFont val="Noto Sans CJK SC"/>
        <family val="2"/>
      </rPr>
      <t>（⑧</t>
    </r>
    <r>
      <rPr>
        <sz val="10"/>
        <rFont val="Cambria"/>
        <family val="1"/>
      </rPr>
      <t>×α</t>
    </r>
    <r>
      <rPr>
        <sz val="10"/>
        <rFont val="Noto Sans CJK SC"/>
        <family val="2"/>
      </rPr>
      <t>）・受発注者負担額（</t>
    </r>
    <r>
      <rPr>
        <sz val="10"/>
        <rFont val="Cambria"/>
        <family val="1"/>
      </rPr>
      <t>P1×1%</t>
    </r>
    <r>
      <rPr>
        <sz val="10"/>
        <rFont val="Noto Sans CJK SC"/>
        <family val="2"/>
      </rPr>
      <t>）・スライド額が自動計算されます
→ 判定メッセージ（適用可／適用不可）を確認してください</t>
    </r>
  </si>
  <si>
    <t>■ 端数処理のルール（本シートの計算仕様）</t>
  </si>
  <si>
    <r>
      <rPr>
        <b/>
        <sz val="9"/>
        <color rgb="FF1F3864"/>
        <rFont val="Cambria"/>
        <family val="1"/>
      </rPr>
      <t>α</t>
    </r>
    <r>
      <rPr>
        <b/>
        <sz val="9"/>
        <color rgb="FF1F3864"/>
        <rFont val="Noto Sans CJK SC"/>
        <family val="2"/>
      </rPr>
      <t>（請負比率）</t>
    </r>
  </si>
  <si>
    <r>
      <rPr>
        <b/>
        <sz val="9"/>
        <color rgb="FF1F3864"/>
        <rFont val="Cambria"/>
        <family val="1"/>
      </rPr>
      <t>P1</t>
    </r>
    <r>
      <rPr>
        <b/>
        <sz val="9"/>
        <color rgb="FF1F3864"/>
        <rFont val="Noto Sans CJK SC"/>
        <family val="2"/>
      </rPr>
      <t>・</t>
    </r>
    <r>
      <rPr>
        <b/>
        <sz val="9"/>
        <color rgb="FF1F3864"/>
        <rFont val="Cambria"/>
        <family val="1"/>
      </rPr>
      <t>P2</t>
    </r>
  </si>
  <si>
    <t>官積算額（⑦・⑧）× α を円未満切捨て</t>
  </si>
  <si>
    <t>受発注者負担額</t>
  </si>
  <si>
    <r>
      <rPr>
        <sz val="10"/>
        <rFont val="Cambria"/>
        <family val="1"/>
      </rPr>
      <t>P1 × 1/100</t>
    </r>
    <r>
      <rPr>
        <sz val="10"/>
        <rFont val="Noto Sans CJK SC"/>
        <family val="2"/>
      </rPr>
      <t>（端数処理なし。適用判定およびスライド額算定にそのまま使用）</t>
    </r>
  </si>
  <si>
    <t>スライド額（増額）</t>
  </si>
  <si>
    <r>
      <rPr>
        <sz val="10"/>
        <rFont val="Cambria"/>
        <family val="1"/>
      </rPr>
      <t>S(</t>
    </r>
    <r>
      <rPr>
        <sz val="10"/>
        <rFont val="Noto Sans CJK SC"/>
        <family val="2"/>
      </rPr>
      <t>増</t>
    </r>
    <r>
      <rPr>
        <sz val="10"/>
        <rFont val="Cambria"/>
        <family val="1"/>
      </rPr>
      <t xml:space="preserve">) </t>
    </r>
    <r>
      <rPr>
        <sz val="10"/>
        <rFont val="Noto Sans CJK SC"/>
        <family val="2"/>
      </rPr>
      <t xml:space="preserve">＝ </t>
    </r>
    <r>
      <rPr>
        <sz val="10"/>
        <rFont val="Cambria"/>
        <family val="1"/>
      </rPr>
      <t xml:space="preserve">P2 </t>
    </r>
    <r>
      <rPr>
        <sz val="10"/>
        <rFont val="Noto Sans CJK SC"/>
        <family val="2"/>
      </rPr>
      <t xml:space="preserve">－ </t>
    </r>
    <r>
      <rPr>
        <sz val="10"/>
        <rFont val="Cambria"/>
        <family val="1"/>
      </rPr>
      <t xml:space="preserve">P1 </t>
    </r>
    <r>
      <rPr>
        <sz val="10"/>
        <rFont val="Noto Sans CJK SC"/>
        <family val="2"/>
      </rPr>
      <t xml:space="preserve">－ </t>
    </r>
    <r>
      <rPr>
        <sz val="10"/>
        <rFont val="Cambria"/>
        <family val="1"/>
      </rPr>
      <t xml:space="preserve">(P1×1/100) </t>
    </r>
    <r>
      <rPr>
        <sz val="10"/>
        <rFont val="Noto Sans CJK SC"/>
        <family val="2"/>
      </rPr>
      <t>を千円止め（千円未満切捨て）　※神奈川県積算マニュアル「設計変更と同様に千円止め」に準拠</t>
    </r>
  </si>
  <si>
    <t>スライド額（減額）</t>
  </si>
  <si>
    <r>
      <rPr>
        <sz val="10"/>
        <rFont val="Cambria"/>
        <family val="1"/>
      </rPr>
      <t>S(</t>
    </r>
    <r>
      <rPr>
        <sz val="10"/>
        <rFont val="Noto Sans CJK SC"/>
        <family val="2"/>
      </rPr>
      <t>減</t>
    </r>
    <r>
      <rPr>
        <sz val="10"/>
        <rFont val="Cambria"/>
        <family val="1"/>
      </rPr>
      <t xml:space="preserve">) </t>
    </r>
    <r>
      <rPr>
        <sz val="10"/>
        <rFont val="Noto Sans CJK SC"/>
        <family val="2"/>
      </rPr>
      <t xml:space="preserve">＝ </t>
    </r>
    <r>
      <rPr>
        <sz val="10"/>
        <rFont val="Cambria"/>
        <family val="1"/>
      </rPr>
      <t xml:space="preserve">P2 </t>
    </r>
    <r>
      <rPr>
        <sz val="10"/>
        <rFont val="Noto Sans CJK SC"/>
        <family val="2"/>
      </rPr>
      <t xml:space="preserve">－ </t>
    </r>
    <r>
      <rPr>
        <sz val="10"/>
        <rFont val="Cambria"/>
        <family val="1"/>
      </rPr>
      <t xml:space="preserve">P1 </t>
    </r>
    <r>
      <rPr>
        <sz val="10"/>
        <rFont val="Noto Sans CJK SC"/>
        <family val="2"/>
      </rPr>
      <t xml:space="preserve">＋ </t>
    </r>
    <r>
      <rPr>
        <sz val="10"/>
        <rFont val="Cambria"/>
        <family val="1"/>
      </rPr>
      <t>(P1×1/100)</t>
    </r>
    <r>
      <rPr>
        <sz val="10"/>
        <rFont val="Noto Sans CJK SC"/>
        <family val="2"/>
      </rPr>
      <t>（負の値）。千円止めは絶対値の千円未満切捨てとし、減額幅が小さくなる方向（受注者有利）で処理する</t>
    </r>
  </si>
  <si>
    <t>スライド額（税込）</t>
  </si>
  <si>
    <t>スライド額（税抜）× 1.10 を円未満切捨て　※消費税率10%</t>
  </si>
  <si>
    <t>■ 注意事項</t>
  </si>
  <si>
    <t>注意①</t>
  </si>
  <si>
    <t>減額スライドの端数処理（受注者有利の絶対値切捨て）は本町の運用として定めたものです。実際に減額事案が生じた場合は、念のため県への照会を推奨します。</t>
  </si>
  <si>
    <t>注意②</t>
  </si>
  <si>
    <t>⑤・⑥の共通仮設費・現場管理費・一般管理費等の率計上分は、積算システムの出来高（検査）調書により算出した金額を入力してください（詳細は「○計算書」シート右側の参考欄を参照）。</t>
  </si>
  <si>
    <t>注意③</t>
  </si>
  <si>
    <t>複数回スライドを行う場合は、前回スライド額を含む請負代金額を基礎にP1を算定してください。賃金水準の変更がなされる都度、再スライドの請求が可能です（残工期２ヶ月以上が要件）。</t>
  </si>
  <si>
    <t>注意④</t>
  </si>
  <si>
    <t>このシートは計算補助ツールです。実際の請求・協議は「【参考】実施フロー」シートの手続きに沿って行ってください。</t>
  </si>
  <si>
    <t>■ セルの色の意味</t>
  </si>
  <si>
    <t>黄色セル</t>
  </si>
  <si>
    <t>入力が必要なセル（黄色のセル以外は自動計算のため変更不要）</t>
  </si>
  <si>
    <t>インフレスライド額計算書（愛川町）</t>
  </si>
  <si>
    <t>〇計算書の使い方</t>
  </si>
  <si>
    <t>・黄色のセルにのみ入力してください。（協議開始日が未決定の場合は協議開始日欄を空欄にしてください。）</t>
  </si>
  <si>
    <t>工事番号</t>
  </si>
  <si>
    <t>協議開始日</t>
  </si>
  <si>
    <t>・行が足りない場合には適宜増やしてください。</t>
  </si>
  <si>
    <t>工 事 名</t>
  </si>
  <si>
    <r>
      <rPr>
        <sz val="11"/>
        <color theme="1"/>
        <rFont val="ＭＳ ゴシック"/>
        <family val="3"/>
        <charset val="128"/>
      </rPr>
      <t>P1</t>
    </r>
    <r>
      <rPr>
        <sz val="11"/>
        <color theme="1"/>
        <rFont val="Noto Sans CJK SC"/>
        <family val="2"/>
      </rPr>
      <t>（税抜）</t>
    </r>
  </si>
  <si>
    <r>
      <rPr>
        <sz val="11"/>
        <color theme="1"/>
        <rFont val="ＭＳ ゴシック"/>
        <family val="3"/>
        <charset val="128"/>
      </rPr>
      <t>※⑦×α</t>
    </r>
    <r>
      <rPr>
        <sz val="11"/>
        <color theme="1"/>
        <rFont val="Noto Sans CJK SC"/>
        <family val="2"/>
      </rPr>
      <t>（円未満切捨て）</t>
    </r>
  </si>
  <si>
    <t>　①現在の契約数量を入力してください。</t>
  </si>
  <si>
    <t>工事箇所名</t>
  </si>
  <si>
    <r>
      <rPr>
        <sz val="11"/>
        <color theme="1"/>
        <rFont val="ＭＳ ゴシック"/>
        <family val="3"/>
        <charset val="128"/>
      </rPr>
      <t>P2</t>
    </r>
    <r>
      <rPr>
        <sz val="11"/>
        <color theme="1"/>
        <rFont val="Noto Sans CJK SC"/>
        <family val="2"/>
      </rPr>
      <t>（税抜）</t>
    </r>
  </si>
  <si>
    <r>
      <rPr>
        <sz val="11"/>
        <color theme="1"/>
        <rFont val="ＭＳ ゴシック"/>
        <family val="3"/>
        <charset val="128"/>
      </rPr>
      <t>※⑧×α</t>
    </r>
    <r>
      <rPr>
        <sz val="11"/>
        <color theme="1"/>
        <rFont val="Noto Sans CJK SC"/>
        <family val="2"/>
      </rPr>
      <t>（円未満切捨て）</t>
    </r>
  </si>
  <si>
    <t>　②基準日における出来形数量を入力してください。</t>
  </si>
  <si>
    <t>工　期</t>
  </si>
  <si>
    <t>受発注者負担額（税抜）</t>
  </si>
  <si>
    <r>
      <rPr>
        <sz val="11"/>
        <color theme="1"/>
        <rFont val="ＭＳ ゴシック"/>
        <family val="3"/>
        <charset val="128"/>
      </rPr>
      <t>※P1</t>
    </r>
    <r>
      <rPr>
        <sz val="11"/>
        <color theme="1"/>
        <rFont val="Noto Sans CJK SC"/>
        <family val="2"/>
      </rPr>
      <t>の</t>
    </r>
    <r>
      <rPr>
        <sz val="11"/>
        <color theme="1"/>
        <rFont val="ＭＳ ゴシック"/>
        <family val="3"/>
        <charset val="128"/>
      </rPr>
      <t>1%</t>
    </r>
  </si>
  <si>
    <t>　③基準日までに変更契約を行っていないが、先行指示されている数量を入力してください。</t>
  </si>
  <si>
    <t>受 注 者</t>
  </si>
  <si>
    <r>
      <rPr>
        <sz val="11"/>
        <color theme="1"/>
        <rFont val="ＭＳ ゴシック"/>
        <family val="3"/>
        <charset val="128"/>
      </rPr>
      <t>P2</t>
    </r>
    <r>
      <rPr>
        <sz val="11"/>
        <color theme="1"/>
        <rFont val="Noto Sans CJK SC"/>
        <family val="2"/>
      </rPr>
      <t>－</t>
    </r>
    <r>
      <rPr>
        <sz val="11"/>
        <color theme="1"/>
        <rFont val="ＭＳ ゴシック"/>
        <family val="3"/>
        <charset val="128"/>
      </rPr>
      <t>P1</t>
    </r>
    <r>
      <rPr>
        <sz val="11"/>
        <color theme="1"/>
        <rFont val="Noto Sans CJK SC"/>
        <family val="2"/>
      </rPr>
      <t>（税抜）</t>
    </r>
  </si>
  <si>
    <t>　④自動計算されます。</t>
  </si>
  <si>
    <t>工事予定価格（税込）</t>
  </si>
  <si>
    <t>スライド額（税抜）</t>
  </si>
  <si>
    <t>※千円止め</t>
  </si>
  <si>
    <t>　⑤当初（契約時）の単価を入力してください。</t>
  </si>
  <si>
    <t>当初請負代金額（税込）</t>
  </si>
  <si>
    <t>※消費税率10%</t>
  </si>
  <si>
    <t>　⑥基準日における単価を入力してください。</t>
  </si>
  <si>
    <t>現請負代金額（税込）</t>
  </si>
  <si>
    <r>
      <rPr>
        <sz val="10"/>
        <color theme="1"/>
        <rFont val="ＭＳ ゴシック"/>
        <family val="3"/>
        <charset val="128"/>
      </rPr>
      <t>P1</t>
    </r>
    <r>
      <rPr>
        <sz val="10"/>
        <color theme="1"/>
        <rFont val="Noto Sans CJK SC"/>
        <family val="2"/>
      </rPr>
      <t>：請負代金額から基準日における出来形部分に相応する請負代金額を控除した額</t>
    </r>
  </si>
  <si>
    <t>　⑦、⑧自動計算されます。</t>
  </si>
  <si>
    <t>請負比率（α）</t>
  </si>
  <si>
    <r>
      <rPr>
        <sz val="10"/>
        <color theme="1"/>
        <rFont val="ＭＳ ゴシック"/>
        <family val="3"/>
        <charset val="128"/>
      </rPr>
      <t>P2</t>
    </r>
    <r>
      <rPr>
        <sz val="10"/>
        <color theme="1"/>
        <rFont val="Noto Sans CJK SC"/>
        <family val="2"/>
      </rPr>
      <t>：変動後（基準日）の賃金等を基礎として算出した</t>
    </r>
    <r>
      <rPr>
        <sz val="10"/>
        <color theme="1"/>
        <rFont val="ＭＳ ゴシック"/>
        <family val="3"/>
        <charset val="128"/>
      </rPr>
      <t>P1</t>
    </r>
    <r>
      <rPr>
        <sz val="10"/>
        <color theme="1"/>
        <rFont val="Noto Sans CJK SC"/>
        <family val="2"/>
      </rPr>
      <t>に相当する額　／　</t>
    </r>
    <r>
      <rPr>
        <sz val="10"/>
        <color theme="1"/>
        <rFont val="ＭＳ ゴシック"/>
        <family val="3"/>
        <charset val="128"/>
      </rPr>
      <t>α</t>
    </r>
    <r>
      <rPr>
        <sz val="10"/>
        <color theme="1"/>
        <rFont val="Noto Sans CJK SC"/>
        <family val="2"/>
      </rPr>
      <t>：請負比率（落札率）＝当初請負代金額</t>
    </r>
    <r>
      <rPr>
        <sz val="10"/>
        <color theme="1"/>
        <rFont val="ＭＳ ゴシック"/>
        <family val="3"/>
        <charset val="128"/>
      </rPr>
      <t>÷</t>
    </r>
    <r>
      <rPr>
        <sz val="10"/>
        <color theme="1"/>
        <rFont val="Noto Sans CJK SC"/>
        <family val="2"/>
      </rPr>
      <t>工事予定価格（小数点以下</t>
    </r>
    <r>
      <rPr>
        <sz val="10"/>
        <color theme="1"/>
        <rFont val="ＭＳ ゴシック"/>
        <family val="3"/>
        <charset val="128"/>
      </rPr>
      <t>4</t>
    </r>
    <r>
      <rPr>
        <sz val="10"/>
        <color theme="1"/>
        <rFont val="Noto Sans CJK SC"/>
        <family val="2"/>
      </rPr>
      <t>位・</t>
    </r>
    <r>
      <rPr>
        <sz val="10"/>
        <color theme="1"/>
        <rFont val="ＭＳ ゴシック"/>
        <family val="3"/>
        <charset val="128"/>
      </rPr>
      <t>5</t>
    </r>
    <r>
      <rPr>
        <sz val="10"/>
        <color theme="1"/>
        <rFont val="Noto Sans CJK SC"/>
        <family val="2"/>
      </rPr>
      <t>位を四捨五入）</t>
    </r>
  </si>
  <si>
    <t>〇参考（積算システムの活用について）※工事発注者向け</t>
  </si>
  <si>
    <t>工事区分</t>
  </si>
  <si>
    <t>工種</t>
  </si>
  <si>
    <t>種別</t>
  </si>
  <si>
    <t>細別</t>
  </si>
  <si>
    <t>規格</t>
  </si>
  <si>
    <t>単位</t>
  </si>
  <si>
    <t>現契約数量</t>
  </si>
  <si>
    <t>出来形数量</t>
  </si>
  <si>
    <t>変更予定数量
(未契約分)</t>
  </si>
  <si>
    <t>スライド
対象数量</t>
  </si>
  <si>
    <t>残工事費(当初単価) (円)</t>
  </si>
  <si>
    <t>残工事費(新単価) (円)</t>
  </si>
  <si>
    <t>現契約数量
変更予定数量</t>
  </si>
  <si>
    <t>・⑤に入力する共通仮設費、現場管理費、一般管理費等の率計上分は、積算システムにより出来高（検査）調書を作成（④を出来高数量として入力）し、表示される金額を入力してください。なお、③に該当する数量がある場合には、当該設計書を複写し、①＋③の数量を入力した設計書を作成した上で、出来高（検査）調書を作成してください。</t>
  </si>
  <si>
    <t>単価</t>
  </si>
  <si>
    <t>金額</t>
  </si>
  <si>
    <t>①</t>
  </si>
  <si>
    <t>②</t>
  </si>
  <si>
    <t>③</t>
  </si>
  <si>
    <t>④=①-②+③</t>
  </si>
  <si>
    <t>⑤</t>
  </si>
  <si>
    <t>④×⑤</t>
  </si>
  <si>
    <t>⑥</t>
  </si>
  <si>
    <t>④×⑥</t>
  </si>
  <si>
    <t>①+③</t>
  </si>
  <si>
    <t>・⑥に入力する共通仮設費、現場管理費、一般管理費等の率計上分は、当該設計書を複写し、基準日時点の単価（新単価）を適用のうえ、①＋③の数量を入力した設計書を作成した上で、出来高（検査）調書を作成（④を出来高数量として入力）し、表示される金額を入力してください。</t>
  </si>
  <si>
    <t>・端数処理の詳細は「①使い方」シートを参照してください。</t>
  </si>
  <si>
    <t>直接工事費計</t>
  </si>
  <si>
    <t>－</t>
  </si>
  <si>
    <t>共通仮設費計</t>
  </si>
  <si>
    <t>純工事費</t>
  </si>
  <si>
    <t>現場管理費</t>
  </si>
  <si>
    <t>式</t>
  </si>
  <si>
    <t>工事原価</t>
  </si>
  <si>
    <t>一般管理費等</t>
  </si>
  <si>
    <t>（契約保障費用含む）</t>
  </si>
  <si>
    <t>工事価格</t>
  </si>
  <si>
    <t>⑦</t>
  </si>
  <si>
    <t>⑧</t>
  </si>
  <si>
    <t>〇〇国補地道第〇〇-〇〇-〇〇〇-〇-〇〇〇号　外</t>
  </si>
  <si>
    <t>令和〇年〇月〇日</t>
  </si>
  <si>
    <t>道路改良舗装工事</t>
  </si>
  <si>
    <t>主要地方道〇〇線（〇〇市〇〇地内）</t>
  </si>
  <si>
    <t>令和〇年〇月〇日～令和〇年〇月〇日</t>
  </si>
  <si>
    <t>㈱〇〇建設</t>
  </si>
  <si>
    <t>道路改良</t>
  </si>
  <si>
    <t>道路土工</t>
  </si>
  <si>
    <t>掘削工</t>
  </si>
  <si>
    <t>掘削</t>
  </si>
  <si>
    <t>m3</t>
  </si>
  <si>
    <t>残土処理工</t>
  </si>
  <si>
    <t>土砂等運搬</t>
  </si>
  <si>
    <r>
      <rPr>
        <sz val="11"/>
        <color theme="1"/>
        <rFont val="ＭＳ ゴシック"/>
        <family val="3"/>
        <charset val="128"/>
      </rPr>
      <t>L=15.5km</t>
    </r>
    <r>
      <rPr>
        <sz val="11"/>
        <color theme="1"/>
        <rFont val="Noto Sans CJK SC"/>
        <family val="2"/>
      </rPr>
      <t>以下</t>
    </r>
  </si>
  <si>
    <t>舗装</t>
  </si>
  <si>
    <t>舗装工</t>
  </si>
  <si>
    <t>アスファルト舗装工</t>
  </si>
  <si>
    <t>下層路盤</t>
  </si>
  <si>
    <t>t=30cm</t>
  </si>
  <si>
    <t>m2</t>
  </si>
  <si>
    <t>上層路盤</t>
  </si>
  <si>
    <t>t=15cm</t>
  </si>
  <si>
    <t>基層</t>
  </si>
  <si>
    <t>t=5cm</t>
  </si>
  <si>
    <t>表層</t>
  </si>
  <si>
    <t>共通仮設</t>
  </si>
  <si>
    <t>（率計上分）</t>
  </si>
  <si>
    <t>（積上分）</t>
  </si>
  <si>
    <t>準備費</t>
  </si>
  <si>
    <t>木根等処分費</t>
  </si>
  <si>
    <t>運搬費</t>
  </si>
  <si>
    <t>処分費</t>
  </si>
  <si>
    <t>【参考】インフレスライド実施フロー（神奈川県運用準拠）</t>
  </si>
  <si>
    <t>※賃金水準の変更がなされる都度、再スライドの請求が可能（残工期2ヶ月以上が要件）。</t>
  </si>
  <si>
    <t>1</t>
  </si>
  <si>
    <t>賃金水準の改定</t>
  </si>
  <si>
    <t>公共工事設計労務単価の改定（賃金水準の変更）。受発注者双方で適用対象工事であることを確認。</t>
  </si>
  <si>
    <t>2</t>
  </si>
  <si>
    <t>スライド協議の請求（＝請求日）</t>
  </si>
  <si>
    <t>発注者又は受注者が書面によりスライド協議を請求（様式1）。</t>
  </si>
  <si>
    <t>3</t>
  </si>
  <si>
    <t>基準日の決定</t>
  </si>
  <si>
    <t>請求日から起算して14日以内で受発注者が協議して決定（請求日とすることが基本）。※残工期が基準日から2ヶ月以上あることが要件。</t>
  </si>
  <si>
    <t>4</t>
  </si>
  <si>
    <t>出来形数量の確認</t>
  </si>
  <si>
    <t>受注者が工事報告（様式5-2）を提出し、受注者立会いのうえ監督員が数量確認。</t>
  </si>
  <si>
    <t>5</t>
  </si>
  <si>
    <t>残工事量の確定</t>
  </si>
  <si>
    <t>残工事量確認書（様式6-3）により基準日時点の残工事量を確定。先行指示分（未契約）も対象に含める。</t>
  </si>
  <si>
    <t>6</t>
  </si>
  <si>
    <t>スライド額の算定</t>
  </si>
  <si>
    <t>本計算書（様式6-2相当）によりP1・P2を算出し、スライド額を算定。端数処理は千円止め。</t>
  </si>
  <si>
    <t>7</t>
  </si>
  <si>
    <t>協議開始・協議</t>
  </si>
  <si>
    <t>請負代金変更協議開始書（様式6-1）により協議を開始し、スライド額を確定。</t>
  </si>
  <si>
    <t>8</t>
  </si>
  <si>
    <t>変更契約</t>
  </si>
  <si>
    <t>スライド額決定後、速やかに変更契約を締結。</t>
  </si>
  <si>
    <t>出典：神奈川県「インフレスライド条項によるスライド額の算定等について」及び同県積算マニュアルを基に作成</t>
  </si>
  <si>
    <r>
      <t>　○賃金水準（公共工事設計労務単価）の改定後、残工期が基準日から２ヶ月以上ある工事が対象です。変動額（</t>
    </r>
    <r>
      <rPr>
        <sz val="7.5"/>
        <color theme="1"/>
        <rFont val="Noto Sans CJK SC"/>
        <family val="2"/>
      </rPr>
      <t>P2</t>
    </r>
    <r>
      <rPr>
        <sz val="7.5"/>
        <color theme="1"/>
        <rFont val="Noto Sans CJK SC"/>
        <family val="2"/>
        <charset val="1"/>
      </rPr>
      <t>－</t>
    </r>
    <r>
      <rPr>
        <sz val="7.5"/>
        <color theme="1"/>
        <rFont val="Noto Sans CJK SC"/>
        <family val="2"/>
      </rPr>
      <t>P1</t>
    </r>
    <r>
      <rPr>
        <sz val="7.5"/>
        <color theme="1"/>
        <rFont val="Noto Sans CJK SC"/>
        <family val="2"/>
        <charset val="1"/>
      </rPr>
      <t>）が残工事費（</t>
    </r>
    <r>
      <rPr>
        <sz val="7.5"/>
        <color theme="1"/>
        <rFont val="Noto Sans CJK SC"/>
        <family val="2"/>
      </rPr>
      <t>P1</t>
    </r>
    <r>
      <rPr>
        <sz val="7.5"/>
        <color theme="1"/>
        <rFont val="Noto Sans CJK SC"/>
        <family val="2"/>
        <charset val="1"/>
      </rPr>
      <t>）の</t>
    </r>
    <r>
      <rPr>
        <sz val="7.5"/>
        <color theme="1"/>
        <rFont val="Noto Sans CJK SC"/>
        <family val="2"/>
      </rPr>
      <t>1.0%</t>
    </r>
    <r>
      <rPr>
        <sz val="7.5"/>
        <color theme="1"/>
        <rFont val="Noto Sans CJK SC"/>
        <family val="2"/>
        <charset val="1"/>
      </rPr>
      <t>を超える場合にスライド額が発生します（工事請負契約書のインフレスライド条項）。</t>
    </r>
  </si>
  <si>
    <r>
      <rPr>
        <sz val="7.5"/>
        <color theme="1"/>
        <rFont val="Noto Sans CJK SC"/>
        <family val="2"/>
        <charset val="1"/>
      </rPr>
      <t>　○賃金水準（公共工事設計労務単価）の改定後、残工期が基準日から２ヶ月以上ある工事が対象です。変動額（</t>
    </r>
    <r>
      <rPr>
        <sz val="7.5"/>
        <color theme="1"/>
        <rFont val="Noto Sans CJK SC"/>
        <family val="2"/>
      </rPr>
      <t>P2</t>
    </r>
    <r>
      <rPr>
        <sz val="7.5"/>
        <color theme="1"/>
        <rFont val="Noto Sans CJK SC"/>
        <family val="2"/>
        <charset val="1"/>
      </rPr>
      <t>－</t>
    </r>
    <r>
      <rPr>
        <sz val="7.5"/>
        <color theme="1"/>
        <rFont val="Noto Sans CJK SC"/>
        <family val="2"/>
      </rPr>
      <t>P1</t>
    </r>
    <r>
      <rPr>
        <sz val="7.5"/>
        <color theme="1"/>
        <rFont val="Noto Sans CJK SC"/>
        <family val="2"/>
        <charset val="1"/>
      </rPr>
      <t>）が残工事費（</t>
    </r>
    <r>
      <rPr>
        <sz val="7.5"/>
        <color theme="1"/>
        <rFont val="Noto Sans CJK SC"/>
        <family val="2"/>
      </rPr>
      <t>P1</t>
    </r>
    <r>
      <rPr>
        <sz val="7.5"/>
        <color theme="1"/>
        <rFont val="Noto Sans CJK SC"/>
        <family val="2"/>
        <charset val="1"/>
      </rPr>
      <t>）の</t>
    </r>
    <r>
      <rPr>
        <sz val="7.5"/>
        <color theme="1"/>
        <rFont val="Noto Sans CJK SC"/>
        <family val="2"/>
      </rPr>
      <t>1.0%</t>
    </r>
    <r>
      <rPr>
        <sz val="7.5"/>
        <color theme="1"/>
        <rFont val="Noto Sans CJK SC"/>
        <family val="2"/>
        <charset val="1"/>
      </rPr>
      <t>を超える場合にスライド額が発生します（工事請負契約書のインフレスライド条項）。</t>
    </r>
  </si>
  <si>
    <r>
      <rPr>
        <sz val="10"/>
        <rFont val="ＭＳ ゴシック"/>
        <family val="3"/>
        <charset val="128"/>
      </rPr>
      <t>当初請負代金額（税込）</t>
    </r>
    <r>
      <rPr>
        <sz val="10"/>
        <rFont val="ＭＳ Ｐゴシック"/>
        <family val="2"/>
        <charset val="128"/>
      </rPr>
      <t>÷</t>
    </r>
    <r>
      <rPr>
        <sz val="10"/>
        <rFont val="Arial"/>
        <family val="2"/>
      </rPr>
      <t xml:space="preserve"> </t>
    </r>
    <r>
      <rPr>
        <sz val="10"/>
        <rFont val="ＭＳ ゴシック"/>
        <family val="3"/>
        <charset val="128"/>
      </rPr>
      <t>工事予定価格（税込）を小数点以下４位まで（５位を四捨五入）千円止めのスライド額に影響しない桁数として設定</t>
    </r>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</si>
</sst>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円&quot;"/>
    <numFmt numFmtId="177" formatCode="#,##0&quot; 円&quot;"/>
    <numFmt numFmtId="178" formatCode="0.000000_ "/>
    <numFmt numFmtId="179" formatCode="#,##0_);[Red]\(#,##0\)"/>
    <numFmt numFmtId="180" formatCode="0.0000_ "/>
  </numFmts>
  <fonts count="30">
    <font>
      <sz val="11"/>
      <color theme="1"/>
      <name val="游ゴシック"/>
      <family val="2"/>
      <charset val="128"/>
    </font>
    <font>
      <sz val="10"/>
      <name val="Arial"/>
      <family val="2"/>
    </font>
    <font>
      <b/>
      <sz val="16"/>
      <color rgb="FFFFFFFF"/>
      <name val="Noto Sans CJK SC"/>
      <family val="2"/>
      <charset val="1"/>
    </font>
    <font>
      <i/>
      <sz val="9"/>
      <color rgb="FF1F3864"/>
      <name val="Noto Sans CJK SC"/>
      <family val="2"/>
      <charset val="1"/>
    </font>
    <font>
      <b/>
      <sz val="11"/>
      <color rgb="FFFFFFFF"/>
      <name val="Noto Sans CJK SC"/>
      <family val="2"/>
      <charset val="1"/>
    </font>
    <font>
      <b/>
      <sz val="9"/>
      <color rgb="FF1F3864"/>
      <name val="Noto Sans CJK SC"/>
      <family val="2"/>
      <charset val="1"/>
    </font>
    <font>
      <sz val="10"/>
      <name val="Noto Sans CJK SC"/>
      <family val="2"/>
      <charset val="1"/>
    </font>
    <font>
      <b/>
      <sz val="9"/>
      <color rgb="FF1F3864"/>
      <name val="Cambria"/>
      <family val="1"/>
    </font>
    <font>
      <sz val="10"/>
      <name val="Cambria"/>
      <family val="1"/>
    </font>
    <font>
      <sz val="10"/>
      <name val="Noto Sans CJK SC"/>
      <family val="2"/>
    </font>
    <font>
      <b/>
      <sz val="9"/>
      <color rgb="FF1F3864"/>
      <name val="Noto Sans CJK SC"/>
      <family val="2"/>
    </font>
    <font>
      <b/>
      <sz val="9"/>
      <name val="Noto Sans CJK SC"/>
      <family val="2"/>
      <charset val="1"/>
    </font>
    <font>
      <sz val="11"/>
      <color theme="1"/>
      <name val="ＭＳ ゴシック"/>
      <family val="3"/>
      <charset val="128"/>
    </font>
    <font>
      <sz val="12"/>
      <color theme="1"/>
      <name val="Noto Sans CJK SC"/>
      <family val="2"/>
      <charset val="1"/>
    </font>
    <font>
      <sz val="12"/>
      <color theme="1"/>
      <name val="ＭＳ ゴシック"/>
      <family val="3"/>
      <charset val="128"/>
    </font>
    <font>
      <sz val="11"/>
      <color theme="1"/>
      <name val="Noto Sans CJK SC"/>
      <family val="2"/>
      <charset val="1"/>
    </font>
    <font>
      <sz val="11"/>
      <color theme="1"/>
      <name val="Noto Sans CJK SC"/>
      <family val="2"/>
    </font>
    <font>
      <sz val="10"/>
      <color theme="1"/>
      <name val="ＭＳ ゴシック"/>
      <family val="3"/>
      <charset val="128"/>
    </font>
    <font>
      <sz val="10"/>
      <color theme="1"/>
      <name val="Noto Sans CJK SC"/>
      <family val="2"/>
      <charset val="1"/>
    </font>
    <font>
      <sz val="10"/>
      <color theme="1"/>
      <name val="Noto Sans CJK SC"/>
      <family val="2"/>
    </font>
    <font>
      <sz val="9"/>
      <color theme="1"/>
      <name val="Noto Sans CJK SC"/>
      <family val="2"/>
      <charset val="1"/>
    </font>
    <font>
      <sz val="8"/>
      <color theme="1"/>
      <name val="ＭＳ ゴシック"/>
      <family val="3"/>
      <charset val="128"/>
    </font>
    <font>
      <b/>
      <sz val="14"/>
      <name val="Noto Sans CJK SC"/>
      <family val="2"/>
      <charset val="1"/>
    </font>
    <font>
      <b/>
      <sz val="11"/>
      <name val="Noto Sans CJK SC"/>
      <family val="2"/>
      <charset val="1"/>
    </font>
    <font>
      <sz val="7.5"/>
      <color theme="1"/>
      <name val="Noto Sans CJK SC"/>
      <family val="2"/>
      <charset val="1"/>
    </font>
    <font>
      <sz val="7.5"/>
      <color theme="1"/>
      <name val="Noto Sans CJK SC"/>
      <family val="2"/>
    </font>
    <font>
      <sz val="6"/>
      <name val="游ゴシック"/>
      <family val="2"/>
      <charset val="128"/>
    </font>
    <font>
      <sz val="10"/>
      <name val="ＭＳ ゴシック"/>
      <family val="3"/>
      <charset val="128"/>
    </font>
    <font>
      <sz val="10"/>
      <name val="ＭＳ Ｐゴシック"/>
      <family val="2"/>
      <charset val="128"/>
    </font>
    <font>
      <sz val="10"/>
      <name val="Noto Sans CJK SC"/>
      <family val="3"/>
      <charset val="128"/>
    </font>
  </fonts>
  <fills count="8">
    <fill>
      <patternFill patternType="none"/>
    </fill>
    <fill>
      <patternFill patternType="gray125"/>
    </fill>
    <fill>
      <patternFill patternType="solid">
        <fgColor rgb="FF1F3864"/>
        <bgColor rgb="FF333333"/>
      </patternFill>
    </fill>
    <fill>
      <patternFill patternType="solid">
        <fgColor rgb="FFDCE6F1"/>
        <bgColor rgb="FFD9D9D9"/>
      </patternFill>
    </fill>
    <fill>
      <patternFill patternType="solid">
        <fgColor rgb="FF2E5395"/>
        <bgColor rgb="FF1F3864"/>
      </patternFill>
    </fill>
    <fill>
      <patternFill patternType="solid">
        <fgColor rgb="FFFFFF99"/>
        <bgColor rgb="FFFFFFCC"/>
      </patternFill>
    </fill>
    <fill>
      <patternFill patternType="solid">
        <fgColor theme="4" tint="0.39988402966399123"/>
        <bgColor rgb="FFC0C0C0"/>
      </patternFill>
    </fill>
    <fill>
      <patternFill patternType="solid">
        <fgColor theme="0" tint="-0.14999847407452621"/>
        <bgColor rgb="FFDCE6F1"/>
      </patternFill>
    </fill>
  </fills>
  <borders count="15">
    <border>
      <left/>
      <right/>
      <top/>
      <bottom/>
      <diagonal/>
    </border>
    <border>
      <left style="thin">
        <color rgb="FF999999"/>
      </left>
      <right style="thin">
        <color rgb="FF999999"/>
      </right>
      <top style="thin">
        <color rgb="FF999999"/>
      </top>
      <bottom style="thin">
        <color rgb="FF999999"/>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ck">
        <color rgb="FFFF0000"/>
      </left>
      <right style="thin">
        <color auto="1"/>
      </right>
      <top style="thick">
        <color rgb="FFFF0000"/>
      </top>
      <bottom style="thick">
        <color rgb="FFFF0000"/>
      </bottom>
      <diagonal/>
    </border>
    <border>
      <left style="thin">
        <color auto="1"/>
      </left>
      <right style="thick">
        <color rgb="FFFF0000"/>
      </right>
      <top style="thick">
        <color rgb="FFFF0000"/>
      </top>
      <bottom style="thick">
        <color rgb="FFFF0000"/>
      </bottom>
      <diagonal/>
    </border>
    <border>
      <left style="thin">
        <color auto="1"/>
      </left>
      <right/>
      <top style="thick">
        <color rgb="FFFF0000"/>
      </top>
      <bottom style="thick">
        <color rgb="FFFF0000"/>
      </bottom>
      <diagonal/>
    </border>
  </borders>
  <cellStyleXfs count="1">
    <xf numFmtId="0" fontId="0" fillId="0" borderId="0">
      <alignment vertical="center"/>
    </xf>
  </cellStyleXfs>
  <cellXfs count="84">
    <xf numFmtId="0" fontId="0" fillId="0" borderId="0" xfId="0">
      <alignment vertical="center"/>
    </xf>
    <xf numFmtId="0" fontId="0" fillId="0" borderId="0" xfId="0" applyAlignment="1"/>
    <xf numFmtId="0" fontId="5"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11" fillId="5" borderId="1" xfId="0" applyFont="1" applyFill="1" applyBorder="1" applyAlignment="1">
      <alignment horizontal="center" vertical="center"/>
    </xf>
    <xf numFmtId="0" fontId="6" fillId="0" borderId="1" xfId="0" applyFont="1" applyBorder="1" applyAlignment="1">
      <alignment vertical="center"/>
    </xf>
    <xf numFmtId="0" fontId="12" fillId="0" borderId="0" xfId="0" applyFont="1" applyAlignment="1">
      <alignment vertical="center"/>
    </xf>
    <xf numFmtId="0" fontId="14" fillId="0" borderId="0" xfId="0" applyFont="1" applyAlignment="1">
      <alignment horizontal="center" vertical="center"/>
    </xf>
    <xf numFmtId="0" fontId="15" fillId="0" borderId="2" xfId="0" applyFont="1" applyBorder="1" applyAlignment="1">
      <alignment vertical="center"/>
    </xf>
    <xf numFmtId="0" fontId="14" fillId="0" borderId="0" xfId="0" applyFont="1" applyAlignment="1">
      <alignment vertical="center"/>
    </xf>
    <xf numFmtId="0" fontId="15" fillId="0" borderId="3" xfId="0" applyFont="1" applyBorder="1" applyAlignment="1">
      <alignment vertical="center"/>
    </xf>
    <xf numFmtId="0" fontId="15" fillId="0" borderId="4" xfId="0" applyFont="1" applyBorder="1" applyAlignment="1">
      <alignment horizontal="center" vertical="center" shrinkToFit="1"/>
    </xf>
    <xf numFmtId="0" fontId="12" fillId="5" borderId="4" xfId="0" applyFont="1" applyFill="1" applyBorder="1" applyAlignment="1">
      <alignment horizontal="center" vertical="center" shrinkToFit="1"/>
    </xf>
    <xf numFmtId="0" fontId="12" fillId="0" borderId="0" xfId="0" applyFont="1" applyAlignment="1">
      <alignment vertical="center" shrinkToFit="1"/>
    </xf>
    <xf numFmtId="0" fontId="17" fillId="0" borderId="0" xfId="0" applyFont="1" applyAlignment="1">
      <alignment vertical="center" shrinkToFit="1"/>
    </xf>
    <xf numFmtId="0" fontId="18" fillId="0" borderId="0" xfId="0" applyFont="1" applyAlignment="1">
      <alignment vertical="center" shrinkToFit="1"/>
    </xf>
    <xf numFmtId="0" fontId="17" fillId="0" borderId="0" xfId="0" applyFont="1" applyAlignment="1">
      <alignment vertical="center"/>
    </xf>
    <xf numFmtId="0" fontId="15" fillId="0" borderId="10" xfId="0" applyFont="1" applyBorder="1" applyAlignment="1">
      <alignment vertical="center"/>
    </xf>
    <xf numFmtId="0" fontId="15" fillId="6" borderId="4" xfId="0" applyFont="1" applyFill="1" applyBorder="1" applyAlignment="1">
      <alignment horizontal="center" vertical="center"/>
    </xf>
    <xf numFmtId="0" fontId="15" fillId="6" borderId="4"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2" fillId="6" borderId="4" xfId="0" applyFont="1" applyFill="1" applyBorder="1" applyAlignment="1">
      <alignment horizontal="center" vertical="center"/>
    </xf>
    <xf numFmtId="0" fontId="12" fillId="6" borderId="4"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5" borderId="4" xfId="0" applyFont="1" applyFill="1" applyBorder="1" applyAlignment="1">
      <alignment vertical="center" shrinkToFit="1"/>
    </xf>
    <xf numFmtId="179" fontId="12" fillId="5" borderId="4" xfId="0" applyNumberFormat="1" applyFont="1" applyFill="1" applyBorder="1" applyAlignment="1">
      <alignment horizontal="right" vertical="center" shrinkToFit="1"/>
    </xf>
    <xf numFmtId="179" fontId="12" fillId="0" borderId="4" xfId="0" applyNumberFormat="1" applyFont="1" applyBorder="1" applyAlignment="1">
      <alignment horizontal="right" vertical="center" shrinkToFit="1"/>
    </xf>
    <xf numFmtId="179" fontId="12" fillId="0" borderId="11" xfId="0" applyNumberFormat="1" applyFont="1" applyBorder="1" applyAlignment="1">
      <alignment horizontal="right" vertical="center" shrinkToFit="1"/>
    </xf>
    <xf numFmtId="179" fontId="12" fillId="7" borderId="4" xfId="0" applyNumberFormat="1" applyFont="1" applyFill="1" applyBorder="1" applyAlignment="1">
      <alignment horizontal="right" vertical="center" shrinkToFit="1"/>
    </xf>
    <xf numFmtId="0" fontId="6" fillId="0" borderId="0" xfId="0" applyFont="1" applyAlignment="1">
      <alignment vertical="top" wrapText="1"/>
    </xf>
    <xf numFmtId="0" fontId="15" fillId="7" borderId="4" xfId="0" applyFont="1" applyFill="1" applyBorder="1" applyAlignment="1">
      <alignment vertical="center" shrinkToFit="1"/>
    </xf>
    <xf numFmtId="0" fontId="15" fillId="7" borderId="4" xfId="0" applyFont="1" applyFill="1" applyBorder="1" applyAlignment="1">
      <alignment horizontal="center" vertical="center" shrinkToFit="1"/>
    </xf>
    <xf numFmtId="179" fontId="15" fillId="7" borderId="4" xfId="0" applyNumberFormat="1" applyFont="1" applyFill="1" applyBorder="1" applyAlignment="1">
      <alignment horizontal="center" vertical="center" shrinkToFit="1"/>
    </xf>
    <xf numFmtId="179" fontId="12" fillId="7" borderId="11" xfId="0" applyNumberFormat="1" applyFont="1" applyFill="1" applyBorder="1" applyAlignment="1">
      <alignment horizontal="right" vertical="center" shrinkToFit="1"/>
    </xf>
    <xf numFmtId="0" fontId="12" fillId="0" borderId="4" xfId="0" applyFont="1" applyBorder="1" applyAlignment="1">
      <alignment vertical="center" shrinkToFit="1"/>
    </xf>
    <xf numFmtId="0" fontId="15" fillId="0" borderId="4" xfId="0" applyFont="1" applyBorder="1" applyAlignment="1">
      <alignment vertical="center" shrinkToFit="1"/>
    </xf>
    <xf numFmtId="179" fontId="12" fillId="0" borderId="4" xfId="0" applyNumberFormat="1" applyFont="1" applyBorder="1" applyAlignment="1">
      <alignment vertical="center" shrinkToFit="1"/>
    </xf>
    <xf numFmtId="179" fontId="12" fillId="5" borderId="2" xfId="0" applyNumberFormat="1" applyFont="1" applyFill="1" applyBorder="1" applyAlignment="1">
      <alignment horizontal="right" vertical="center" shrinkToFit="1"/>
    </xf>
    <xf numFmtId="179" fontId="15" fillId="7" borderId="11" xfId="0" applyNumberFormat="1" applyFont="1" applyFill="1" applyBorder="1" applyAlignment="1">
      <alignment horizontal="center" vertical="center" shrinkToFit="1"/>
    </xf>
    <xf numFmtId="179" fontId="12" fillId="7" borderId="12" xfId="0" applyNumberFormat="1" applyFont="1" applyFill="1" applyBorder="1" applyAlignment="1">
      <alignment horizontal="center" vertical="center" shrinkToFit="1"/>
    </xf>
    <xf numFmtId="179" fontId="12" fillId="7" borderId="13" xfId="0" applyNumberFormat="1" applyFont="1" applyFill="1" applyBorder="1" applyAlignment="1">
      <alignment horizontal="right" vertical="center" shrinkToFit="1"/>
    </xf>
    <xf numFmtId="179" fontId="12" fillId="7" borderId="14" xfId="0" applyNumberFormat="1" applyFont="1" applyFill="1" applyBorder="1" applyAlignment="1">
      <alignment horizontal="right" vertical="center" shrinkToFit="1"/>
    </xf>
    <xf numFmtId="0" fontId="12" fillId="0" borderId="0" xfId="0" applyFont="1" applyAlignment="1">
      <alignment horizontal="center" vertical="center"/>
    </xf>
    <xf numFmtId="0" fontId="15" fillId="5" borderId="4" xfId="0" applyFont="1" applyFill="1" applyBorder="1" applyAlignment="1">
      <alignment horizontal="center" vertical="center" shrinkToFit="1"/>
    </xf>
    <xf numFmtId="0" fontId="15" fillId="5" borderId="4" xfId="0" applyFont="1" applyFill="1" applyBorder="1" applyAlignment="1">
      <alignment vertical="center" shrinkToFit="1"/>
    </xf>
    <xf numFmtId="0" fontId="22" fillId="0" borderId="0" xfId="0" applyFont="1" applyAlignment="1"/>
    <xf numFmtId="0" fontId="15" fillId="0" borderId="0" xfId="0" applyFont="1" applyAlignment="1"/>
    <xf numFmtId="0" fontId="0" fillId="0" borderId="4" xfId="0" applyFont="1" applyBorder="1" applyAlignment="1">
      <alignment horizontal="center" vertical="top"/>
    </xf>
    <xf numFmtId="0" fontId="23" fillId="0" borderId="4" xfId="0" applyFont="1" applyBorder="1" applyAlignment="1"/>
    <xf numFmtId="0" fontId="15" fillId="0" borderId="4" xfId="0" applyFont="1" applyBorder="1" applyAlignment="1">
      <alignment vertical="top" wrapText="1"/>
    </xf>
    <xf numFmtId="0" fontId="29" fillId="0" borderId="1" xfId="0" applyFont="1" applyBorder="1" applyAlignment="1">
      <alignment horizontal="left" vertical="center" wrapText="1"/>
    </xf>
    <xf numFmtId="0" fontId="4" fillId="4" borderId="0" xfId="0" applyFont="1" applyFill="1" applyBorder="1" applyAlignment="1">
      <alignment horizontal="left" vertical="center"/>
    </xf>
    <xf numFmtId="0" fontId="2" fillId="2" borderId="0" xfId="0" applyFont="1" applyFill="1" applyBorder="1" applyAlignment="1">
      <alignment horizontal="center" vertical="center"/>
    </xf>
    <xf numFmtId="0" fontId="3" fillId="3" borderId="0" xfId="0" applyFont="1" applyFill="1" applyBorder="1" applyAlignment="1">
      <alignment horizontal="center" vertical="center"/>
    </xf>
    <xf numFmtId="0" fontId="15" fillId="6" borderId="4" xfId="0" applyFont="1" applyFill="1" applyBorder="1" applyAlignment="1">
      <alignment horizontal="center" vertical="center" shrinkToFit="1"/>
    </xf>
    <xf numFmtId="0" fontId="20" fillId="6" borderId="4" xfId="0" applyFont="1" applyFill="1" applyBorder="1" applyAlignment="1">
      <alignment horizontal="center" vertical="center" wrapText="1"/>
    </xf>
    <xf numFmtId="0" fontId="15" fillId="0" borderId="3" xfId="0" applyFont="1" applyBorder="1" applyAlignment="1">
      <alignment vertical="center" wrapText="1"/>
    </xf>
    <xf numFmtId="0" fontId="15" fillId="0" borderId="10" xfId="0" applyFont="1" applyBorder="1" applyAlignment="1">
      <alignment vertical="center" wrapText="1"/>
    </xf>
    <xf numFmtId="0" fontId="18" fillId="6" borderId="4" xfId="0" applyFont="1" applyFill="1" applyBorder="1" applyAlignment="1">
      <alignment horizontal="center" vertical="center" wrapText="1"/>
    </xf>
    <xf numFmtId="0" fontId="15" fillId="0" borderId="4" xfId="0" applyFont="1" applyBorder="1" applyAlignment="1">
      <alignment horizontal="center" vertical="center" shrinkToFit="1"/>
    </xf>
    <xf numFmtId="177" fontId="12" fillId="5" borderId="4" xfId="0" applyNumberFormat="1" applyFont="1" applyFill="1" applyBorder="1" applyAlignment="1">
      <alignment horizontal="center" vertical="center" shrinkToFit="1"/>
    </xf>
    <xf numFmtId="178" fontId="12" fillId="0" borderId="4" xfId="0" applyNumberFormat="1" applyFont="1" applyBorder="1" applyAlignment="1">
      <alignment horizontal="center" vertical="center" shrinkToFit="1"/>
    </xf>
    <xf numFmtId="0" fontId="15" fillId="6" borderId="4" xfId="0" applyFont="1" applyFill="1" applyBorder="1" applyAlignment="1">
      <alignment horizontal="center" vertical="center"/>
    </xf>
    <xf numFmtId="0" fontId="15" fillId="0" borderId="6" xfId="0" applyFont="1" applyBorder="1" applyAlignment="1">
      <alignment horizontal="center" vertical="center"/>
    </xf>
    <xf numFmtId="177" fontId="12" fillId="0" borderId="7" xfId="0" applyNumberFormat="1" applyFont="1" applyBorder="1" applyAlignment="1">
      <alignment horizontal="center" vertical="center"/>
    </xf>
    <xf numFmtId="0" fontId="15" fillId="0" borderId="8" xfId="0" applyFont="1" applyBorder="1" applyAlignment="1">
      <alignment horizontal="center" vertical="center"/>
    </xf>
    <xf numFmtId="177" fontId="12" fillId="0" borderId="9" xfId="0" applyNumberFormat="1" applyFont="1" applyBorder="1" applyAlignment="1">
      <alignment horizontal="center" vertical="center"/>
    </xf>
    <xf numFmtId="0" fontId="12" fillId="5" borderId="4" xfId="0" applyFont="1" applyFill="1" applyBorder="1" applyAlignment="1">
      <alignment horizontal="center" vertical="center" shrinkToFit="1"/>
    </xf>
    <xf numFmtId="0" fontId="12" fillId="0" borderId="2" xfId="0" applyFont="1" applyBorder="1" applyAlignment="1">
      <alignment horizontal="center" vertical="center"/>
    </xf>
    <xf numFmtId="176" fontId="12" fillId="0" borderId="2" xfId="0" applyNumberFormat="1" applyFont="1" applyBorder="1" applyAlignment="1">
      <alignment horizontal="center" vertical="center"/>
    </xf>
    <xf numFmtId="0" fontId="12" fillId="0" borderId="5" xfId="0" applyFont="1" applyBorder="1" applyAlignment="1">
      <alignment vertical="center" shrinkToFit="1"/>
    </xf>
    <xf numFmtId="176"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3" fillId="0" borderId="0" xfId="0" applyFont="1" applyBorder="1" applyAlignment="1">
      <alignment horizontal="center" vertical="center"/>
    </xf>
    <xf numFmtId="0" fontId="24" fillId="0" borderId="0" xfId="0" applyFont="1" applyBorder="1" applyAlignment="1">
      <alignment vertical="center"/>
    </xf>
    <xf numFmtId="0" fontId="25" fillId="0" borderId="0" xfId="0" applyFont="1" applyBorder="1" applyAlignment="1">
      <alignment vertical="center"/>
    </xf>
    <xf numFmtId="0" fontId="15" fillId="0" borderId="4" xfId="0" applyFont="1" applyBorder="1" applyAlignment="1">
      <alignment horizontal="center" vertical="center"/>
    </xf>
    <xf numFmtId="0" fontId="12" fillId="5" borderId="4" xfId="0" applyFont="1" applyFill="1" applyBorder="1" applyAlignment="1">
      <alignment horizontal="center" vertical="center"/>
    </xf>
    <xf numFmtId="180" fontId="12" fillId="0" borderId="4" xfId="0" applyNumberFormat="1" applyFont="1" applyBorder="1" applyAlignment="1">
      <alignment horizontal="center" vertical="center" shrinkToFit="1"/>
    </xf>
    <xf numFmtId="0" fontId="15" fillId="5" borderId="4" xfId="0" applyFont="1" applyFill="1" applyBorder="1" applyAlignment="1">
      <alignment horizontal="center" vertical="center" shrinkToFit="1"/>
    </xf>
    <xf numFmtId="0" fontId="15" fillId="5"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1"/>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C00"/>
      <rgbColor rgb="FFFF9900"/>
      <rgbColor rgb="FFFF6600"/>
      <rgbColor rgb="FF666699"/>
      <rgbColor rgb="FF999999"/>
      <rgbColor rgb="FF1F3864"/>
      <rgbColor rgb="FF339966"/>
      <rgbColor rgb="FF003300"/>
      <rgbColor rgb="FF333300"/>
      <rgbColor rgb="FF993300"/>
      <rgbColor rgb="FF993366"/>
      <rgbColor rgb="FF2E5395"/>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31"/>
  <sheetViews>
    <sheetView showGridLines="0" tabSelected="1" view="pageBreakPreview" zoomScaleNormal="100" workbookViewId="0">
      <selection activeCell="C17" sqref="C17"/>
    </sheetView>
  </sheetViews>
  <sheetFormatPr defaultColWidth="8.5" defaultRowHeight="18.75"/>
  <cols>
    <col min="1" max="1" width="2" style="1" customWidth="1"/>
    <col min="2" max="2" width="16" style="1" customWidth="1"/>
    <col min="3" max="3" width="100" style="1" customWidth="1"/>
    <col min="4" max="4" width="2" style="1" customWidth="1"/>
  </cols>
  <sheetData>
    <row r="2" spans="2:3" ht="36" customHeight="1">
      <c r="B2" s="55" t="s">
        <v>0</v>
      </c>
      <c r="C2" s="55"/>
    </row>
    <row r="3" spans="2:3" ht="15" customHeight="1">
      <c r="B3" s="56" t="s">
        <v>1</v>
      </c>
      <c r="C3" s="56"/>
    </row>
    <row r="5" spans="2:3" ht="21.75" customHeight="1">
      <c r="B5" s="54" t="s">
        <v>2</v>
      </c>
      <c r="C5" s="54"/>
    </row>
    <row r="6" spans="2:3" ht="36" customHeight="1">
      <c r="B6" s="2" t="s">
        <v>3</v>
      </c>
      <c r="C6" s="3" t="s">
        <v>4</v>
      </c>
    </row>
    <row r="7" spans="2:3" ht="30" customHeight="1">
      <c r="B7" s="2" t="s">
        <v>5</v>
      </c>
      <c r="C7" s="3" t="s">
        <v>6</v>
      </c>
    </row>
    <row r="8" spans="2:3" ht="25.5" customHeight="1">
      <c r="B8" s="2" t="s">
        <v>7</v>
      </c>
      <c r="C8" s="3" t="s">
        <v>8</v>
      </c>
    </row>
    <row r="10" spans="2:3" ht="21.75" customHeight="1">
      <c r="B10" s="54" t="s">
        <v>9</v>
      </c>
      <c r="C10" s="54"/>
    </row>
    <row r="11" spans="2:3" ht="39.75" customHeight="1">
      <c r="B11" s="4" t="s">
        <v>10</v>
      </c>
      <c r="C11" s="3" t="s">
        <v>11</v>
      </c>
    </row>
    <row r="12" spans="2:3" ht="39.75" customHeight="1">
      <c r="B12" s="4" t="s">
        <v>12</v>
      </c>
      <c r="C12" s="3" t="s">
        <v>13</v>
      </c>
    </row>
    <row r="13" spans="2:3" ht="39.75" customHeight="1">
      <c r="B13" s="4" t="s">
        <v>14</v>
      </c>
      <c r="C13" s="3" t="s">
        <v>15</v>
      </c>
    </row>
    <row r="14" spans="2:3" ht="39.75" customHeight="1">
      <c r="B14" s="4" t="s">
        <v>16</v>
      </c>
      <c r="C14" s="5" t="s">
        <v>17</v>
      </c>
    </row>
    <row r="16" spans="2:3" ht="21.75" customHeight="1">
      <c r="B16" s="54" t="s">
        <v>18</v>
      </c>
      <c r="C16" s="54"/>
    </row>
    <row r="17" spans="2:3" ht="33.75" customHeight="1">
      <c r="B17" s="4" t="s">
        <v>19</v>
      </c>
      <c r="C17" s="53" t="s">
        <v>176</v>
      </c>
    </row>
    <row r="18" spans="2:3" ht="33.75" customHeight="1">
      <c r="B18" s="4" t="s">
        <v>20</v>
      </c>
      <c r="C18" s="3" t="s">
        <v>21</v>
      </c>
    </row>
    <row r="19" spans="2:3" ht="33.75" customHeight="1">
      <c r="B19" s="2" t="s">
        <v>22</v>
      </c>
      <c r="C19" s="5" t="s">
        <v>23</v>
      </c>
    </row>
    <row r="20" spans="2:3" ht="33.75" customHeight="1">
      <c r="B20" s="2" t="s">
        <v>24</v>
      </c>
      <c r="C20" s="5" t="s">
        <v>25</v>
      </c>
    </row>
    <row r="21" spans="2:3" ht="33.75" customHeight="1">
      <c r="B21" s="2" t="s">
        <v>26</v>
      </c>
      <c r="C21" s="5" t="s">
        <v>27</v>
      </c>
    </row>
    <row r="22" spans="2:3" ht="33.75" customHeight="1">
      <c r="B22" s="2" t="s">
        <v>28</v>
      </c>
      <c r="C22" s="3" t="s">
        <v>29</v>
      </c>
    </row>
    <row r="24" spans="2:3" ht="21.75" customHeight="1">
      <c r="B24" s="54" t="s">
        <v>30</v>
      </c>
      <c r="C24" s="54"/>
    </row>
    <row r="25" spans="2:3" ht="36" customHeight="1">
      <c r="B25" s="2" t="s">
        <v>31</v>
      </c>
      <c r="C25" s="3" t="s">
        <v>32</v>
      </c>
    </row>
    <row r="26" spans="2:3" ht="36" customHeight="1">
      <c r="B26" s="2" t="s">
        <v>33</v>
      </c>
      <c r="C26" s="3" t="s">
        <v>34</v>
      </c>
    </row>
    <row r="27" spans="2:3" ht="36" customHeight="1">
      <c r="B27" s="2" t="s">
        <v>35</v>
      </c>
      <c r="C27" s="3" t="s">
        <v>36</v>
      </c>
    </row>
    <row r="28" spans="2:3" ht="36" customHeight="1">
      <c r="B28" s="2" t="s">
        <v>37</v>
      </c>
      <c r="C28" s="3" t="s">
        <v>38</v>
      </c>
    </row>
    <row r="30" spans="2:3" ht="21.75" customHeight="1">
      <c r="B30" s="54" t="s">
        <v>39</v>
      </c>
      <c r="C30" s="54"/>
    </row>
    <row r="31" spans="2:3" ht="24" customHeight="1">
      <c r="B31" s="6" t="s">
        <v>40</v>
      </c>
      <c r="C31" s="7" t="s">
        <v>41</v>
      </c>
    </row>
  </sheetData>
  <mergeCells count="7">
    <mergeCell ref="B24:C24"/>
    <mergeCell ref="B30:C30"/>
    <mergeCell ref="B2:C2"/>
    <mergeCell ref="B3:C3"/>
    <mergeCell ref="B5:C5"/>
    <mergeCell ref="B10:C10"/>
    <mergeCell ref="B16:C16"/>
  </mergeCells>
  <phoneticPr fontId="26"/>
  <pageMargins left="0.75" right="0.75" top="1" bottom="1" header="0.511811023622047" footer="0.511811023622047"/>
  <pageSetup paperSize="9" scale="6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3"/>
  <sheetViews>
    <sheetView view="pageBreakPreview" zoomScaleNormal="100" workbookViewId="0">
      <selection activeCell="A2" sqref="A2:N2"/>
    </sheetView>
  </sheetViews>
  <sheetFormatPr defaultColWidth="9" defaultRowHeight="13.5"/>
  <cols>
    <col min="1" max="15" width="10.625" style="8" customWidth="1"/>
    <col min="16" max="16" width="2.625" style="8" customWidth="1"/>
    <col min="17" max="17" width="88.625" style="8" customWidth="1"/>
    <col min="18" max="16384" width="9" style="8"/>
  </cols>
  <sheetData>
    <row r="1" spans="1:17" ht="23.25" customHeight="1">
      <c r="A1" s="76" t="s">
        <v>42</v>
      </c>
      <c r="B1" s="76"/>
      <c r="C1" s="76"/>
      <c r="D1" s="76"/>
      <c r="E1" s="76"/>
      <c r="F1" s="76"/>
      <c r="G1" s="76"/>
      <c r="H1" s="76"/>
      <c r="I1" s="76"/>
      <c r="J1" s="76"/>
      <c r="K1" s="76"/>
      <c r="L1" s="76"/>
      <c r="M1" s="76"/>
      <c r="N1" s="76"/>
      <c r="O1" s="9"/>
    </row>
    <row r="2" spans="1:17" ht="14.25" customHeight="1">
      <c r="A2" s="77" t="s">
        <v>174</v>
      </c>
      <c r="B2" s="78"/>
      <c r="C2" s="78"/>
      <c r="D2" s="78"/>
      <c r="E2" s="78"/>
      <c r="F2" s="78"/>
      <c r="G2" s="78"/>
      <c r="H2" s="78"/>
      <c r="I2" s="78"/>
      <c r="J2" s="78"/>
      <c r="K2" s="78"/>
      <c r="L2" s="78"/>
      <c r="M2" s="78"/>
      <c r="N2" s="78"/>
      <c r="Q2" s="10" t="s">
        <v>43</v>
      </c>
    </row>
    <row r="3" spans="1:17" ht="13.5" customHeight="1">
      <c r="A3" s="11"/>
      <c r="B3" s="11"/>
      <c r="C3" s="11"/>
      <c r="D3" s="11"/>
      <c r="E3" s="11"/>
      <c r="F3" s="11"/>
      <c r="G3" s="11"/>
      <c r="H3" s="11"/>
      <c r="I3" s="11"/>
      <c r="J3" s="11"/>
      <c r="K3" s="11"/>
      <c r="L3" s="11"/>
      <c r="M3" s="11"/>
      <c r="N3" s="11"/>
      <c r="Q3" s="12" t="s">
        <v>44</v>
      </c>
    </row>
    <row r="4" spans="1:17" ht="13.5" customHeight="1">
      <c r="A4" s="62" t="s">
        <v>45</v>
      </c>
      <c r="B4" s="62"/>
      <c r="C4" s="70"/>
      <c r="D4" s="70"/>
      <c r="E4" s="70"/>
      <c r="F4" s="70"/>
      <c r="H4" s="79" t="s">
        <v>46</v>
      </c>
      <c r="I4" s="79"/>
      <c r="J4" s="80"/>
      <c r="K4" s="80"/>
      <c r="Q4" s="12" t="s">
        <v>47</v>
      </c>
    </row>
    <row r="5" spans="1:17" ht="16.5" customHeight="1">
      <c r="A5" s="62" t="s">
        <v>48</v>
      </c>
      <c r="B5" s="62"/>
      <c r="C5" s="70"/>
      <c r="D5" s="70"/>
      <c r="E5" s="70"/>
      <c r="F5" s="70"/>
      <c r="H5" s="75" t="s">
        <v>49</v>
      </c>
      <c r="I5" s="75"/>
      <c r="J5" s="74" t="str">
        <f>IFERROR(ROUNDDOWN(L32*C12,0),"")</f>
        <v/>
      </c>
      <c r="K5" s="74"/>
      <c r="L5" s="8" t="s">
        <v>50</v>
      </c>
      <c r="Q5" s="12" t="s">
        <v>51</v>
      </c>
    </row>
    <row r="6" spans="1:17" ht="16.5" customHeight="1">
      <c r="A6" s="62" t="s">
        <v>52</v>
      </c>
      <c r="B6" s="62"/>
      <c r="C6" s="70"/>
      <c r="D6" s="70"/>
      <c r="E6" s="70"/>
      <c r="F6" s="70"/>
      <c r="H6" s="75" t="s">
        <v>53</v>
      </c>
      <c r="I6" s="75"/>
      <c r="J6" s="74" t="str">
        <f>IFERROR(ROUNDDOWN(N32*C12,0),"")</f>
        <v/>
      </c>
      <c r="K6" s="74"/>
      <c r="L6" s="8" t="s">
        <v>54</v>
      </c>
      <c r="O6" s="15"/>
      <c r="Q6" s="12" t="s">
        <v>55</v>
      </c>
    </row>
    <row r="7" spans="1:17" ht="16.5" customHeight="1">
      <c r="A7" s="62" t="s">
        <v>56</v>
      </c>
      <c r="B7" s="62"/>
      <c r="C7" s="70"/>
      <c r="D7" s="70"/>
      <c r="E7" s="70"/>
      <c r="F7" s="70"/>
      <c r="H7" s="62" t="s">
        <v>57</v>
      </c>
      <c r="I7" s="62"/>
      <c r="J7" s="74" t="str">
        <f>IFERROR(J5*0.01,"")</f>
        <v/>
      </c>
      <c r="K7" s="74"/>
      <c r="L7" s="73" t="s">
        <v>58</v>
      </c>
      <c r="M7" s="73"/>
      <c r="N7" s="73"/>
      <c r="O7" s="15"/>
      <c r="Q7" s="12" t="s">
        <v>59</v>
      </c>
    </row>
    <row r="8" spans="1:17" ht="14.25" customHeight="1">
      <c r="A8" s="62" t="s">
        <v>60</v>
      </c>
      <c r="B8" s="62"/>
      <c r="C8" s="70"/>
      <c r="D8" s="70"/>
      <c r="E8" s="70"/>
      <c r="F8" s="70"/>
      <c r="H8" s="71" t="s">
        <v>61</v>
      </c>
      <c r="I8" s="71"/>
      <c r="J8" s="72" t="str">
        <f>IFERROR(J6-J5,"")</f>
        <v/>
      </c>
      <c r="K8" s="72"/>
      <c r="L8" s="73" t="str">
        <f>IFERROR(IF(OR(J5="",J5=0),"",IF(ABS(J8)&gt;J7,"※変動額が受発注者負担額（P1の1%）を超えるため適用可","※変動額が受発注者負担額（P1の1%）を超えないため適用不可")),"")</f>
        <v/>
      </c>
      <c r="M8" s="73"/>
      <c r="N8" s="73"/>
      <c r="O8" s="16"/>
      <c r="Q8" s="12" t="s">
        <v>62</v>
      </c>
    </row>
    <row r="9" spans="1:17" ht="14.25" customHeight="1">
      <c r="A9" s="62" t="s">
        <v>63</v>
      </c>
      <c r="B9" s="62"/>
      <c r="C9" s="63"/>
      <c r="D9" s="63"/>
      <c r="E9" s="63"/>
      <c r="F9" s="63"/>
      <c r="H9" s="66" t="s">
        <v>64</v>
      </c>
      <c r="I9" s="66"/>
      <c r="J9" s="67" t="str">
        <f>IFERROR(IF(OR(J5="",J5=0),"",IF(J8&gt;J7,ROUNDDOWN(J8-J7,-3),IF(J8&lt;-J7,ROUNDDOWN(J8+J7,-3),"適用不可"))),"")</f>
        <v/>
      </c>
      <c r="K9" s="67"/>
      <c r="L9" s="17" t="s">
        <v>65</v>
      </c>
      <c r="M9" s="16"/>
      <c r="N9" s="16"/>
      <c r="O9" s="16"/>
      <c r="Q9" s="12" t="s">
        <v>66</v>
      </c>
    </row>
    <row r="10" spans="1:17" ht="14.25" customHeight="1">
      <c r="A10" s="62" t="s">
        <v>67</v>
      </c>
      <c r="B10" s="62"/>
      <c r="C10" s="63"/>
      <c r="D10" s="63"/>
      <c r="E10" s="63"/>
      <c r="F10" s="63"/>
      <c r="H10" s="68" t="s">
        <v>28</v>
      </c>
      <c r="I10" s="68"/>
      <c r="J10" s="69" t="str">
        <f>IFERROR(IF(J9="","",IF(ISNUMBER(J9),ROUNDDOWN(J9*1.1,0),"適用不可")),"")</f>
        <v/>
      </c>
      <c r="K10" s="69"/>
      <c r="L10" s="17" t="s">
        <v>68</v>
      </c>
      <c r="M10" s="16"/>
      <c r="N10" s="16"/>
      <c r="Q10" s="12" t="s">
        <v>69</v>
      </c>
    </row>
    <row r="11" spans="1:17" ht="14.25" customHeight="1">
      <c r="A11" s="62" t="s">
        <v>70</v>
      </c>
      <c r="B11" s="62"/>
      <c r="C11" s="63"/>
      <c r="D11" s="63"/>
      <c r="E11" s="63"/>
      <c r="F11" s="63"/>
      <c r="H11" s="18" t="s">
        <v>71</v>
      </c>
      <c r="Q11" s="19" t="s">
        <v>72</v>
      </c>
    </row>
    <row r="12" spans="1:17" ht="13.5" customHeight="1">
      <c r="A12" s="62" t="s">
        <v>73</v>
      </c>
      <c r="B12" s="62"/>
      <c r="C12" s="64" t="str">
        <f>IFERROR(ROUND(C10/C9,4),"")</f>
        <v/>
      </c>
      <c r="D12" s="64"/>
      <c r="E12" s="64"/>
      <c r="F12" s="64"/>
      <c r="H12" s="18" t="s">
        <v>74</v>
      </c>
    </row>
    <row r="13" spans="1:17" ht="13.5" customHeight="1">
      <c r="Q13" s="10" t="s">
        <v>75</v>
      </c>
    </row>
    <row r="14" spans="1:17" ht="13.5" customHeight="1">
      <c r="A14" s="65" t="s">
        <v>76</v>
      </c>
      <c r="B14" s="65" t="s">
        <v>77</v>
      </c>
      <c r="C14" s="65" t="s">
        <v>78</v>
      </c>
      <c r="D14" s="65" t="s">
        <v>79</v>
      </c>
      <c r="E14" s="65" t="s">
        <v>80</v>
      </c>
      <c r="F14" s="65" t="s">
        <v>81</v>
      </c>
      <c r="G14" s="61" t="s">
        <v>82</v>
      </c>
      <c r="H14" s="61" t="s">
        <v>83</v>
      </c>
      <c r="I14" s="61" t="s">
        <v>84</v>
      </c>
      <c r="J14" s="61" t="s">
        <v>85</v>
      </c>
      <c r="K14" s="57" t="s">
        <v>86</v>
      </c>
      <c r="L14" s="57"/>
      <c r="M14" s="57" t="s">
        <v>87</v>
      </c>
      <c r="N14" s="57"/>
      <c r="O14" s="58" t="s">
        <v>88</v>
      </c>
      <c r="Q14" s="59" t="s">
        <v>89</v>
      </c>
    </row>
    <row r="15" spans="1:17" ht="16.5" customHeight="1">
      <c r="A15" s="65"/>
      <c r="B15" s="65"/>
      <c r="C15" s="65"/>
      <c r="D15" s="65"/>
      <c r="E15" s="65"/>
      <c r="F15" s="65"/>
      <c r="G15" s="61"/>
      <c r="H15" s="61"/>
      <c r="I15" s="61"/>
      <c r="J15" s="61"/>
      <c r="K15" s="20" t="s">
        <v>90</v>
      </c>
      <c r="L15" s="21" t="s">
        <v>91</v>
      </c>
      <c r="M15" s="20" t="s">
        <v>90</v>
      </c>
      <c r="N15" s="22" t="s">
        <v>91</v>
      </c>
      <c r="O15" s="58"/>
      <c r="Q15" s="59"/>
    </row>
    <row r="16" spans="1:17" ht="14.25" customHeight="1">
      <c r="A16" s="65"/>
      <c r="B16" s="65"/>
      <c r="C16" s="65"/>
      <c r="D16" s="65"/>
      <c r="E16" s="65"/>
      <c r="F16" s="65"/>
      <c r="G16" s="23" t="s">
        <v>92</v>
      </c>
      <c r="H16" s="23" t="s">
        <v>93</v>
      </c>
      <c r="I16" s="24" t="s">
        <v>94</v>
      </c>
      <c r="J16" s="25" t="s">
        <v>95</v>
      </c>
      <c r="K16" s="24" t="s">
        <v>96</v>
      </c>
      <c r="L16" s="24" t="s">
        <v>97</v>
      </c>
      <c r="M16" s="24" t="s">
        <v>98</v>
      </c>
      <c r="N16" s="26" t="s">
        <v>99</v>
      </c>
      <c r="O16" s="23" t="s">
        <v>100</v>
      </c>
      <c r="Q16" s="59"/>
    </row>
    <row r="17" spans="1:17" ht="13.5" customHeight="1">
      <c r="A17" s="27"/>
      <c r="B17" s="27"/>
      <c r="C17" s="27"/>
      <c r="D17" s="27"/>
      <c r="E17" s="27"/>
      <c r="F17" s="14"/>
      <c r="G17" s="28"/>
      <c r="H17" s="28"/>
      <c r="I17" s="28"/>
      <c r="J17" s="29">
        <f t="shared" ref="J17:J22" si="0">G17-H17+I17</f>
        <v>0</v>
      </c>
      <c r="K17" s="28"/>
      <c r="L17" s="29">
        <f t="shared" ref="L17:L22" si="1">ROUNDDOWN(J17*K17,0)</f>
        <v>0</v>
      </c>
      <c r="M17" s="28"/>
      <c r="N17" s="30">
        <f t="shared" ref="N17:N22" si="2">ROUNDDOWN(J17*M17,0)</f>
        <v>0</v>
      </c>
      <c r="O17" s="31">
        <f t="shared" ref="O17:O22" si="3">G17+I17</f>
        <v>0</v>
      </c>
      <c r="Q17" s="59"/>
    </row>
    <row r="18" spans="1:17" ht="13.5" customHeight="1">
      <c r="A18" s="27"/>
      <c r="B18" s="27"/>
      <c r="C18" s="27"/>
      <c r="D18" s="27"/>
      <c r="E18" s="27"/>
      <c r="F18" s="14"/>
      <c r="G18" s="28"/>
      <c r="H18" s="28"/>
      <c r="I18" s="28"/>
      <c r="J18" s="29">
        <f t="shared" si="0"/>
        <v>0</v>
      </c>
      <c r="K18" s="28"/>
      <c r="L18" s="29">
        <f t="shared" si="1"/>
        <v>0</v>
      </c>
      <c r="M18" s="28"/>
      <c r="N18" s="30">
        <f t="shared" si="2"/>
        <v>0</v>
      </c>
      <c r="O18" s="31">
        <f t="shared" si="3"/>
        <v>0</v>
      </c>
      <c r="Q18" s="60" t="s">
        <v>101</v>
      </c>
    </row>
    <row r="19" spans="1:17" ht="13.5" customHeight="1">
      <c r="A19" s="27"/>
      <c r="B19" s="27"/>
      <c r="C19" s="27"/>
      <c r="D19" s="27"/>
      <c r="E19" s="27"/>
      <c r="F19" s="14"/>
      <c r="G19" s="28"/>
      <c r="H19" s="28"/>
      <c r="I19" s="28"/>
      <c r="J19" s="29">
        <f t="shared" si="0"/>
        <v>0</v>
      </c>
      <c r="K19" s="28"/>
      <c r="L19" s="29">
        <f t="shared" si="1"/>
        <v>0</v>
      </c>
      <c r="M19" s="28"/>
      <c r="N19" s="30">
        <f t="shared" si="2"/>
        <v>0</v>
      </c>
      <c r="O19" s="31">
        <f t="shared" si="3"/>
        <v>0</v>
      </c>
      <c r="Q19" s="60"/>
    </row>
    <row r="20" spans="1:17" ht="13.5" customHeight="1">
      <c r="A20" s="27"/>
      <c r="B20" s="27"/>
      <c r="C20" s="27"/>
      <c r="D20" s="27"/>
      <c r="E20" s="27"/>
      <c r="F20" s="14"/>
      <c r="G20" s="28"/>
      <c r="H20" s="28"/>
      <c r="I20" s="28"/>
      <c r="J20" s="29">
        <f t="shared" si="0"/>
        <v>0</v>
      </c>
      <c r="K20" s="28"/>
      <c r="L20" s="29">
        <f t="shared" si="1"/>
        <v>0</v>
      </c>
      <c r="M20" s="28"/>
      <c r="N20" s="30">
        <f t="shared" si="2"/>
        <v>0</v>
      </c>
      <c r="O20" s="31">
        <f t="shared" si="3"/>
        <v>0</v>
      </c>
      <c r="Q20" s="60"/>
    </row>
    <row r="21" spans="1:17" ht="13.5" customHeight="1">
      <c r="A21" s="27"/>
      <c r="B21" s="27"/>
      <c r="C21" s="27"/>
      <c r="D21" s="27"/>
      <c r="E21" s="27"/>
      <c r="F21" s="14"/>
      <c r="G21" s="28"/>
      <c r="H21" s="28"/>
      <c r="I21" s="28"/>
      <c r="J21" s="29">
        <f t="shared" si="0"/>
        <v>0</v>
      </c>
      <c r="K21" s="28"/>
      <c r="L21" s="29">
        <f t="shared" si="1"/>
        <v>0</v>
      </c>
      <c r="M21" s="28"/>
      <c r="N21" s="30">
        <f t="shared" si="2"/>
        <v>0</v>
      </c>
      <c r="O21" s="31">
        <f t="shared" si="3"/>
        <v>0</v>
      </c>
      <c r="Q21" s="60"/>
    </row>
    <row r="22" spans="1:17" ht="13.5" customHeight="1">
      <c r="A22" s="27"/>
      <c r="B22" s="27"/>
      <c r="C22" s="27"/>
      <c r="D22" s="27"/>
      <c r="E22" s="27"/>
      <c r="F22" s="14"/>
      <c r="G22" s="28"/>
      <c r="H22" s="28"/>
      <c r="I22" s="28"/>
      <c r="J22" s="29">
        <f t="shared" si="0"/>
        <v>0</v>
      </c>
      <c r="K22" s="28"/>
      <c r="L22" s="29">
        <f t="shared" si="1"/>
        <v>0</v>
      </c>
      <c r="M22" s="28"/>
      <c r="N22" s="30">
        <f t="shared" si="2"/>
        <v>0</v>
      </c>
      <c r="O22" s="31">
        <f t="shared" si="3"/>
        <v>0</v>
      </c>
      <c r="Q22" s="32" t="s">
        <v>102</v>
      </c>
    </row>
    <row r="23" spans="1:17" ht="13.5" customHeight="1">
      <c r="A23" s="33" t="s">
        <v>103</v>
      </c>
      <c r="B23" s="34" t="s">
        <v>104</v>
      </c>
      <c r="C23" s="34" t="s">
        <v>104</v>
      </c>
      <c r="D23" s="34" t="s">
        <v>104</v>
      </c>
      <c r="E23" s="34" t="s">
        <v>104</v>
      </c>
      <c r="F23" s="34" t="s">
        <v>104</v>
      </c>
      <c r="G23" s="35" t="s">
        <v>104</v>
      </c>
      <c r="H23" s="35" t="s">
        <v>104</v>
      </c>
      <c r="I23" s="35" t="s">
        <v>104</v>
      </c>
      <c r="J23" s="35" t="s">
        <v>104</v>
      </c>
      <c r="K23" s="35" t="s">
        <v>104</v>
      </c>
      <c r="L23" s="31">
        <f>SUM(L17:L22)</f>
        <v>0</v>
      </c>
      <c r="M23" s="35" t="s">
        <v>104</v>
      </c>
      <c r="N23" s="36">
        <f>SUM(N17:N22)</f>
        <v>0</v>
      </c>
      <c r="O23" s="35" t="s">
        <v>104</v>
      </c>
      <c r="Q23" s="32"/>
    </row>
    <row r="24" spans="1:17" ht="13.5" customHeight="1">
      <c r="A24" s="27"/>
      <c r="B24" s="27"/>
      <c r="C24" s="14"/>
      <c r="D24" s="14"/>
      <c r="E24" s="14"/>
      <c r="F24" s="14"/>
      <c r="G24" s="28"/>
      <c r="H24" s="28"/>
      <c r="I24" s="28"/>
      <c r="J24" s="29">
        <f>G24-H24+I24</f>
        <v>0</v>
      </c>
      <c r="K24" s="28"/>
      <c r="L24" s="29">
        <f>ROUNDDOWN(J24*K24,0)</f>
        <v>0</v>
      </c>
      <c r="M24" s="28"/>
      <c r="N24" s="30">
        <f>ROUNDDOWN(J24*M24,0)</f>
        <v>0</v>
      </c>
      <c r="O24" s="31">
        <f>G24+I24</f>
        <v>0</v>
      </c>
    </row>
    <row r="25" spans="1:17" ht="13.5" customHeight="1">
      <c r="A25" s="27"/>
      <c r="B25" s="27"/>
      <c r="C25" s="27"/>
      <c r="D25" s="27"/>
      <c r="E25" s="27"/>
      <c r="F25" s="14"/>
      <c r="G25" s="28"/>
      <c r="H25" s="28"/>
      <c r="I25" s="28"/>
      <c r="J25" s="29">
        <f>G25-H25+I25</f>
        <v>0</v>
      </c>
      <c r="K25" s="28"/>
      <c r="L25" s="29">
        <f>ROUNDDOWN(J25*K25,0)</f>
        <v>0</v>
      </c>
      <c r="M25" s="28"/>
      <c r="N25" s="30">
        <f>ROUNDDOWN(J25*M25,0)</f>
        <v>0</v>
      </c>
      <c r="O25" s="31">
        <f>G25+I25</f>
        <v>0</v>
      </c>
    </row>
    <row r="26" spans="1:17" ht="13.5" customHeight="1">
      <c r="A26" s="27"/>
      <c r="B26" s="27"/>
      <c r="C26" s="27"/>
      <c r="D26" s="27"/>
      <c r="E26" s="27"/>
      <c r="F26" s="14"/>
      <c r="G26" s="28"/>
      <c r="H26" s="28"/>
      <c r="I26" s="28"/>
      <c r="J26" s="29">
        <f>G26-H26+I26</f>
        <v>0</v>
      </c>
      <c r="K26" s="28"/>
      <c r="L26" s="29">
        <f>ROUNDDOWN(J26*K26,0)</f>
        <v>0</v>
      </c>
      <c r="M26" s="28"/>
      <c r="N26" s="30">
        <f>ROUNDDOWN(J26*M26,0)</f>
        <v>0</v>
      </c>
      <c r="O26" s="31">
        <f>G26+I26</f>
        <v>0</v>
      </c>
    </row>
    <row r="27" spans="1:17" ht="13.5" customHeight="1">
      <c r="A27" s="33" t="s">
        <v>105</v>
      </c>
      <c r="B27" s="34" t="s">
        <v>104</v>
      </c>
      <c r="C27" s="34" t="s">
        <v>104</v>
      </c>
      <c r="D27" s="34" t="s">
        <v>104</v>
      </c>
      <c r="E27" s="34" t="s">
        <v>104</v>
      </c>
      <c r="F27" s="34" t="s">
        <v>104</v>
      </c>
      <c r="G27" s="35" t="s">
        <v>104</v>
      </c>
      <c r="H27" s="35" t="s">
        <v>104</v>
      </c>
      <c r="I27" s="35" t="s">
        <v>104</v>
      </c>
      <c r="J27" s="35" t="s">
        <v>104</v>
      </c>
      <c r="K27" s="35" t="s">
        <v>104</v>
      </c>
      <c r="L27" s="31">
        <f>SUM(L24:L26)</f>
        <v>0</v>
      </c>
      <c r="M27" s="35" t="s">
        <v>104</v>
      </c>
      <c r="N27" s="36">
        <f>SUM(N24:N26)</f>
        <v>0</v>
      </c>
      <c r="O27" s="35" t="s">
        <v>104</v>
      </c>
    </row>
    <row r="28" spans="1:17" ht="13.5" customHeight="1">
      <c r="A28" s="33" t="s">
        <v>106</v>
      </c>
      <c r="B28" s="34" t="s">
        <v>104</v>
      </c>
      <c r="C28" s="34" t="s">
        <v>104</v>
      </c>
      <c r="D28" s="34" t="s">
        <v>104</v>
      </c>
      <c r="E28" s="34" t="s">
        <v>104</v>
      </c>
      <c r="F28" s="34" t="s">
        <v>104</v>
      </c>
      <c r="G28" s="35" t="s">
        <v>104</v>
      </c>
      <c r="H28" s="35" t="s">
        <v>104</v>
      </c>
      <c r="I28" s="35" t="s">
        <v>104</v>
      </c>
      <c r="J28" s="35" t="s">
        <v>104</v>
      </c>
      <c r="K28" s="35" t="s">
        <v>104</v>
      </c>
      <c r="L28" s="31">
        <f>L23+L27</f>
        <v>0</v>
      </c>
      <c r="M28" s="35" t="s">
        <v>104</v>
      </c>
      <c r="N28" s="36">
        <f>SUM(N23,N27)</f>
        <v>0</v>
      </c>
      <c r="O28" s="35" t="s">
        <v>104</v>
      </c>
    </row>
    <row r="29" spans="1:17" ht="13.5" customHeight="1">
      <c r="A29" s="37"/>
      <c r="B29" s="38" t="s">
        <v>107</v>
      </c>
      <c r="C29" s="13" t="s">
        <v>104</v>
      </c>
      <c r="D29" s="13" t="s">
        <v>104</v>
      </c>
      <c r="E29" s="13" t="s">
        <v>104</v>
      </c>
      <c r="F29" s="13" t="s">
        <v>108</v>
      </c>
      <c r="G29" s="39">
        <v>1</v>
      </c>
      <c r="H29" s="39">
        <v>0</v>
      </c>
      <c r="I29" s="39">
        <v>0</v>
      </c>
      <c r="J29" s="29">
        <f>G29-H29+I29</f>
        <v>1</v>
      </c>
      <c r="K29" s="28"/>
      <c r="L29" s="29">
        <f>ROUNDDOWN(J29*K29,0)</f>
        <v>0</v>
      </c>
      <c r="M29" s="28"/>
      <c r="N29" s="30">
        <f>ROUNDDOWN(J29*M29,0)</f>
        <v>0</v>
      </c>
      <c r="O29" s="31">
        <f>G29+I29</f>
        <v>1</v>
      </c>
    </row>
    <row r="30" spans="1:17" ht="13.5" customHeight="1">
      <c r="A30" s="33" t="s">
        <v>109</v>
      </c>
      <c r="B30" s="34" t="s">
        <v>104</v>
      </c>
      <c r="C30" s="34" t="s">
        <v>104</v>
      </c>
      <c r="D30" s="34" t="s">
        <v>104</v>
      </c>
      <c r="E30" s="34" t="s">
        <v>104</v>
      </c>
      <c r="F30" s="34" t="s">
        <v>104</v>
      </c>
      <c r="G30" s="35" t="s">
        <v>104</v>
      </c>
      <c r="H30" s="35" t="s">
        <v>104</v>
      </c>
      <c r="I30" s="35" t="s">
        <v>104</v>
      </c>
      <c r="J30" s="35" t="s">
        <v>104</v>
      </c>
      <c r="K30" s="35" t="s">
        <v>104</v>
      </c>
      <c r="L30" s="31">
        <f>L28+L29</f>
        <v>0</v>
      </c>
      <c r="M30" s="35" t="s">
        <v>104</v>
      </c>
      <c r="N30" s="36">
        <f>N28+N29</f>
        <v>0</v>
      </c>
      <c r="O30" s="35" t="s">
        <v>104</v>
      </c>
    </row>
    <row r="31" spans="1:17" ht="13.5" customHeight="1">
      <c r="A31" s="37"/>
      <c r="B31" s="38" t="s">
        <v>110</v>
      </c>
      <c r="C31" s="13" t="s">
        <v>111</v>
      </c>
      <c r="D31" s="13" t="s">
        <v>104</v>
      </c>
      <c r="E31" s="13" t="s">
        <v>104</v>
      </c>
      <c r="F31" s="13" t="s">
        <v>108</v>
      </c>
      <c r="G31" s="39">
        <v>1</v>
      </c>
      <c r="H31" s="39">
        <v>0</v>
      </c>
      <c r="I31" s="39">
        <v>0</v>
      </c>
      <c r="J31" s="29">
        <f>G31-H31+I31</f>
        <v>1</v>
      </c>
      <c r="K31" s="40"/>
      <c r="L31" s="29">
        <f>ROUNDDOWN(J31*K31,0)</f>
        <v>0</v>
      </c>
      <c r="M31" s="40"/>
      <c r="N31" s="30">
        <f>ROUNDDOWN(J31*M31,0)</f>
        <v>0</v>
      </c>
      <c r="O31" s="31">
        <f>G31+I31</f>
        <v>1</v>
      </c>
    </row>
    <row r="32" spans="1:17" ht="13.5" customHeight="1">
      <c r="A32" s="33" t="s">
        <v>112</v>
      </c>
      <c r="B32" s="34" t="s">
        <v>104</v>
      </c>
      <c r="C32" s="34" t="s">
        <v>104</v>
      </c>
      <c r="D32" s="34" t="s">
        <v>104</v>
      </c>
      <c r="E32" s="34" t="s">
        <v>104</v>
      </c>
      <c r="F32" s="34" t="s">
        <v>104</v>
      </c>
      <c r="G32" s="35" t="s">
        <v>104</v>
      </c>
      <c r="H32" s="35" t="s">
        <v>104</v>
      </c>
      <c r="I32" s="35" t="s">
        <v>104</v>
      </c>
      <c r="J32" s="41" t="s">
        <v>104</v>
      </c>
      <c r="K32" s="42" t="s">
        <v>113</v>
      </c>
      <c r="L32" s="43">
        <f>L30+L31</f>
        <v>0</v>
      </c>
      <c r="M32" s="42" t="s">
        <v>114</v>
      </c>
      <c r="N32" s="44">
        <f>N30+N31</f>
        <v>0</v>
      </c>
      <c r="O32" s="35" t="s">
        <v>104</v>
      </c>
    </row>
    <row r="33" spans="12:15" ht="14.25" customHeight="1">
      <c r="L33" s="45"/>
      <c r="N33" s="45"/>
      <c r="O33" s="45"/>
    </row>
  </sheetData>
  <mergeCells count="51">
    <mergeCell ref="A1:N1"/>
    <mergeCell ref="A2:N2"/>
    <mergeCell ref="A4:B4"/>
    <mergeCell ref="C4:F4"/>
    <mergeCell ref="H4:I4"/>
    <mergeCell ref="J4:K4"/>
    <mergeCell ref="A5:B5"/>
    <mergeCell ref="C5:F5"/>
    <mergeCell ref="H5:I5"/>
    <mergeCell ref="J5:K5"/>
    <mergeCell ref="A6:B6"/>
    <mergeCell ref="C6:F6"/>
    <mergeCell ref="H6:I6"/>
    <mergeCell ref="J6:K6"/>
    <mergeCell ref="A7:B7"/>
    <mergeCell ref="C7:F7"/>
    <mergeCell ref="H7:I7"/>
    <mergeCell ref="J7:K7"/>
    <mergeCell ref="L7:N7"/>
    <mergeCell ref="A8:B8"/>
    <mergeCell ref="C8:F8"/>
    <mergeCell ref="H8:I8"/>
    <mergeCell ref="J8:K8"/>
    <mergeCell ref="L8:N8"/>
    <mergeCell ref="A9:B9"/>
    <mergeCell ref="C9:F9"/>
    <mergeCell ref="H9:I9"/>
    <mergeCell ref="J9:K9"/>
    <mergeCell ref="A10:B10"/>
    <mergeCell ref="C10:F10"/>
    <mergeCell ref="H10:I10"/>
    <mergeCell ref="J10:K10"/>
    <mergeCell ref="A11:B11"/>
    <mergeCell ref="C11:F11"/>
    <mergeCell ref="A12:B12"/>
    <mergeCell ref="C12:F12"/>
    <mergeCell ref="A14:A16"/>
    <mergeCell ref="B14:B16"/>
    <mergeCell ref="C14:C16"/>
    <mergeCell ref="D14:D16"/>
    <mergeCell ref="E14:E16"/>
    <mergeCell ref="F14:F16"/>
    <mergeCell ref="M14:N14"/>
    <mergeCell ref="O14:O15"/>
    <mergeCell ref="Q14:Q17"/>
    <mergeCell ref="Q18:Q21"/>
    <mergeCell ref="G14:G15"/>
    <mergeCell ref="H14:H15"/>
    <mergeCell ref="I14:I15"/>
    <mergeCell ref="J14:J15"/>
    <mergeCell ref="K14:L14"/>
  </mergeCells>
  <phoneticPr fontId="26"/>
  <printOptions horizontalCentered="1"/>
  <pageMargins left="0.70833333333333304" right="0.70833333333333304" top="0.55138888888888904" bottom="0.35416666666666702" header="0.511811023622047" footer="0.511811023622047"/>
  <pageSetup paperSize="9" scale="79"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3"/>
  <sheetViews>
    <sheetView view="pageBreakPreview" zoomScaleNormal="100" workbookViewId="0">
      <selection activeCell="C12" sqref="C12:F12"/>
    </sheetView>
  </sheetViews>
  <sheetFormatPr defaultColWidth="9" defaultRowHeight="13.5"/>
  <cols>
    <col min="1" max="15" width="10.625" style="8" customWidth="1"/>
    <col min="16" max="16" width="2.625" style="8" customWidth="1"/>
    <col min="17" max="17" width="85.875" style="8" customWidth="1"/>
    <col min="18" max="16384" width="9" style="8"/>
  </cols>
  <sheetData>
    <row r="1" spans="1:17" ht="23.25" customHeight="1">
      <c r="A1" s="76" t="s">
        <v>42</v>
      </c>
      <c r="B1" s="76"/>
      <c r="C1" s="76"/>
      <c r="D1" s="76"/>
      <c r="E1" s="76"/>
      <c r="F1" s="76"/>
      <c r="G1" s="76"/>
      <c r="H1" s="76"/>
      <c r="I1" s="76"/>
      <c r="J1" s="76"/>
      <c r="K1" s="76"/>
      <c r="L1" s="76"/>
      <c r="M1" s="76"/>
      <c r="N1" s="76"/>
      <c r="O1" s="9"/>
    </row>
    <row r="2" spans="1:17" ht="14.25" customHeight="1">
      <c r="A2" s="78" t="s">
        <v>175</v>
      </c>
      <c r="B2" s="78"/>
      <c r="C2" s="78"/>
      <c r="D2" s="78"/>
      <c r="E2" s="78"/>
      <c r="F2" s="78"/>
      <c r="G2" s="78"/>
      <c r="H2" s="78"/>
      <c r="I2" s="78"/>
      <c r="J2" s="78"/>
      <c r="K2" s="78"/>
      <c r="L2" s="78"/>
      <c r="M2" s="78"/>
      <c r="N2" s="78"/>
      <c r="O2" s="9"/>
      <c r="Q2" s="10" t="s">
        <v>43</v>
      </c>
    </row>
    <row r="3" spans="1:17" ht="13.5" customHeight="1">
      <c r="H3" s="9"/>
      <c r="I3" s="9"/>
      <c r="J3" s="9"/>
      <c r="K3" s="9"/>
      <c r="L3" s="9"/>
      <c r="M3" s="9"/>
      <c r="N3" s="9"/>
      <c r="Q3" s="12" t="s">
        <v>44</v>
      </c>
    </row>
    <row r="4" spans="1:17" ht="16.5" customHeight="1">
      <c r="A4" s="62" t="s">
        <v>45</v>
      </c>
      <c r="B4" s="62"/>
      <c r="C4" s="82" t="s">
        <v>115</v>
      </c>
      <c r="D4" s="82"/>
      <c r="E4" s="82"/>
      <c r="F4" s="82"/>
      <c r="H4" s="79" t="s">
        <v>46</v>
      </c>
      <c r="I4" s="79"/>
      <c r="J4" s="83" t="s">
        <v>116</v>
      </c>
      <c r="K4" s="83"/>
      <c r="Q4" s="12" t="s">
        <v>47</v>
      </c>
    </row>
    <row r="5" spans="1:17" ht="16.5" customHeight="1">
      <c r="A5" s="62" t="s">
        <v>48</v>
      </c>
      <c r="B5" s="62"/>
      <c r="C5" s="82" t="s">
        <v>117</v>
      </c>
      <c r="D5" s="82"/>
      <c r="E5" s="82"/>
      <c r="F5" s="82"/>
      <c r="H5" s="75" t="s">
        <v>49</v>
      </c>
      <c r="I5" s="75"/>
      <c r="J5" s="74">
        <f>IFERROR(ROUNDDOWN(L32*C12,0),"")</f>
        <v>29163315</v>
      </c>
      <c r="K5" s="74"/>
      <c r="L5" s="8" t="s">
        <v>50</v>
      </c>
      <c r="Q5" s="12" t="s">
        <v>51</v>
      </c>
    </row>
    <row r="6" spans="1:17" ht="16.5" customHeight="1">
      <c r="A6" s="62" t="s">
        <v>52</v>
      </c>
      <c r="B6" s="62"/>
      <c r="C6" s="82" t="s">
        <v>118</v>
      </c>
      <c r="D6" s="82"/>
      <c r="E6" s="82"/>
      <c r="F6" s="82"/>
      <c r="H6" s="75" t="s">
        <v>53</v>
      </c>
      <c r="I6" s="75"/>
      <c r="J6" s="74">
        <f>IFERROR(ROUNDDOWN(N32*C12,0),"")</f>
        <v>29930113</v>
      </c>
      <c r="K6" s="74"/>
      <c r="L6" s="8" t="s">
        <v>54</v>
      </c>
      <c r="O6" s="15"/>
      <c r="Q6" s="12" t="s">
        <v>55</v>
      </c>
    </row>
    <row r="7" spans="1:17" ht="16.5" customHeight="1">
      <c r="A7" s="62" t="s">
        <v>56</v>
      </c>
      <c r="B7" s="62"/>
      <c r="C7" s="82" t="s">
        <v>119</v>
      </c>
      <c r="D7" s="82"/>
      <c r="E7" s="82"/>
      <c r="F7" s="82"/>
      <c r="H7" s="62" t="s">
        <v>57</v>
      </c>
      <c r="I7" s="62"/>
      <c r="J7" s="74">
        <f>IFERROR(J5*0.01,"")</f>
        <v>291633.15000000002</v>
      </c>
      <c r="K7" s="74"/>
      <c r="L7" s="73" t="s">
        <v>58</v>
      </c>
      <c r="M7" s="73"/>
      <c r="N7" s="73"/>
      <c r="O7" s="15"/>
      <c r="Q7" s="12" t="s">
        <v>59</v>
      </c>
    </row>
    <row r="8" spans="1:17" ht="14.25" customHeight="1">
      <c r="A8" s="62" t="s">
        <v>60</v>
      </c>
      <c r="B8" s="62"/>
      <c r="C8" s="82" t="s">
        <v>120</v>
      </c>
      <c r="D8" s="82"/>
      <c r="E8" s="82"/>
      <c r="F8" s="82"/>
      <c r="H8" s="71" t="s">
        <v>61</v>
      </c>
      <c r="I8" s="71"/>
      <c r="J8" s="72">
        <f>IFERROR(J6-J5,"")</f>
        <v>766798</v>
      </c>
      <c r="K8" s="72"/>
      <c r="L8" s="73" t="str">
        <f>IFERROR(IF(OR(J5="",J5=0),"",IF(ABS(J8)&gt;J7,"※変動額が受発注者負担額（P1の1%）を超えるため適用可","※変動額が受発注者負担額（P1の1%）を超えないため適用不可")),"")</f>
        <v>※変動額が受発注者負担額（P1の1%）を超えるため適用可</v>
      </c>
      <c r="M8" s="73"/>
      <c r="N8" s="73"/>
      <c r="O8" s="16"/>
      <c r="Q8" s="12" t="s">
        <v>62</v>
      </c>
    </row>
    <row r="9" spans="1:17" ht="14.25" customHeight="1">
      <c r="A9" s="62" t="s">
        <v>63</v>
      </c>
      <c r="B9" s="62"/>
      <c r="C9" s="63">
        <v>66968000</v>
      </c>
      <c r="D9" s="63"/>
      <c r="E9" s="63"/>
      <c r="F9" s="63"/>
      <c r="H9" s="66" t="s">
        <v>64</v>
      </c>
      <c r="I9" s="66"/>
      <c r="J9" s="67">
        <f>IFERROR(IF(OR(J5="",J5=0),"",IF(J8&gt;J7,ROUNDDOWN(J8-J7,-3),IF(J8&lt;-J7,ROUNDDOWN(J8+J7,-3),"適用不可"))),"")</f>
        <v>475000</v>
      </c>
      <c r="K9" s="67"/>
      <c r="L9" s="17" t="s">
        <v>65</v>
      </c>
      <c r="M9" s="16"/>
      <c r="N9" s="16"/>
      <c r="O9" s="16"/>
      <c r="Q9" s="12" t="s">
        <v>66</v>
      </c>
    </row>
    <row r="10" spans="1:17" ht="14.25" customHeight="1">
      <c r="A10" s="62" t="s">
        <v>67</v>
      </c>
      <c r="B10" s="62"/>
      <c r="C10" s="63">
        <v>64350000</v>
      </c>
      <c r="D10" s="63"/>
      <c r="E10" s="63"/>
      <c r="F10" s="63"/>
      <c r="H10" s="68" t="s">
        <v>28</v>
      </c>
      <c r="I10" s="68"/>
      <c r="J10" s="69">
        <f>IFERROR(IF(J9="","",IF(ISNUMBER(J9),ROUNDDOWN(J9*1.1,0),"適用不可")),"")</f>
        <v>522500</v>
      </c>
      <c r="K10" s="69"/>
      <c r="L10" s="17" t="s">
        <v>68</v>
      </c>
      <c r="M10" s="16"/>
      <c r="N10" s="16"/>
      <c r="Q10" s="12" t="s">
        <v>69</v>
      </c>
    </row>
    <row r="11" spans="1:17" ht="14.25" customHeight="1">
      <c r="A11" s="62" t="s">
        <v>70</v>
      </c>
      <c r="B11" s="62"/>
      <c r="C11" s="63">
        <v>64350000</v>
      </c>
      <c r="D11" s="63"/>
      <c r="E11" s="63"/>
      <c r="F11" s="63"/>
      <c r="H11" s="18" t="s">
        <v>71</v>
      </c>
      <c r="Q11" s="19" t="s">
        <v>72</v>
      </c>
    </row>
    <row r="12" spans="1:17" ht="13.5" customHeight="1">
      <c r="A12" s="62" t="s">
        <v>73</v>
      </c>
      <c r="B12" s="62"/>
      <c r="C12" s="81">
        <f>IFERROR(ROUND(C10/C9,4),"")</f>
        <v>0.96089999999999998</v>
      </c>
      <c r="D12" s="81"/>
      <c r="E12" s="81"/>
      <c r="F12" s="81"/>
      <c r="H12" s="18" t="s">
        <v>74</v>
      </c>
    </row>
    <row r="13" spans="1:17" ht="13.5" customHeight="1">
      <c r="Q13" s="10" t="s">
        <v>75</v>
      </c>
    </row>
    <row r="14" spans="1:17" ht="13.5" customHeight="1">
      <c r="A14" s="65" t="s">
        <v>76</v>
      </c>
      <c r="B14" s="65" t="s">
        <v>77</v>
      </c>
      <c r="C14" s="65" t="s">
        <v>78</v>
      </c>
      <c r="D14" s="65" t="s">
        <v>79</v>
      </c>
      <c r="E14" s="65" t="s">
        <v>80</v>
      </c>
      <c r="F14" s="65" t="s">
        <v>81</v>
      </c>
      <c r="G14" s="61" t="s">
        <v>82</v>
      </c>
      <c r="H14" s="61" t="s">
        <v>83</v>
      </c>
      <c r="I14" s="61" t="s">
        <v>84</v>
      </c>
      <c r="J14" s="61" t="s">
        <v>85</v>
      </c>
      <c r="K14" s="57" t="s">
        <v>86</v>
      </c>
      <c r="L14" s="57"/>
      <c r="M14" s="57" t="s">
        <v>87</v>
      </c>
      <c r="N14" s="57"/>
      <c r="O14" s="58" t="s">
        <v>88</v>
      </c>
      <c r="Q14" s="59" t="s">
        <v>89</v>
      </c>
    </row>
    <row r="15" spans="1:17" ht="16.5" customHeight="1">
      <c r="A15" s="65"/>
      <c r="B15" s="65"/>
      <c r="C15" s="65"/>
      <c r="D15" s="65"/>
      <c r="E15" s="65"/>
      <c r="F15" s="65"/>
      <c r="G15" s="61"/>
      <c r="H15" s="61"/>
      <c r="I15" s="61"/>
      <c r="J15" s="61"/>
      <c r="K15" s="20" t="s">
        <v>90</v>
      </c>
      <c r="L15" s="21" t="s">
        <v>91</v>
      </c>
      <c r="M15" s="20" t="s">
        <v>90</v>
      </c>
      <c r="N15" s="22" t="s">
        <v>91</v>
      </c>
      <c r="O15" s="58"/>
      <c r="Q15" s="59"/>
    </row>
    <row r="16" spans="1:17" ht="14.25" customHeight="1">
      <c r="A16" s="65"/>
      <c r="B16" s="65"/>
      <c r="C16" s="65"/>
      <c r="D16" s="65"/>
      <c r="E16" s="65"/>
      <c r="F16" s="65"/>
      <c r="G16" s="23" t="s">
        <v>92</v>
      </c>
      <c r="H16" s="23" t="s">
        <v>93</v>
      </c>
      <c r="I16" s="24" t="s">
        <v>94</v>
      </c>
      <c r="J16" s="25" t="s">
        <v>95</v>
      </c>
      <c r="K16" s="24" t="s">
        <v>96</v>
      </c>
      <c r="L16" s="24" t="s">
        <v>97</v>
      </c>
      <c r="M16" s="24" t="s">
        <v>98</v>
      </c>
      <c r="N16" s="26" t="s">
        <v>99</v>
      </c>
      <c r="O16" s="23" t="s">
        <v>100</v>
      </c>
      <c r="Q16" s="59"/>
    </row>
    <row r="17" spans="1:17" ht="13.5" customHeight="1">
      <c r="A17" s="47" t="s">
        <v>121</v>
      </c>
      <c r="B17" s="47" t="s">
        <v>122</v>
      </c>
      <c r="C17" s="47" t="s">
        <v>123</v>
      </c>
      <c r="D17" s="47" t="s">
        <v>124</v>
      </c>
      <c r="E17" s="27"/>
      <c r="F17" s="14" t="s">
        <v>125</v>
      </c>
      <c r="G17" s="28">
        <v>3000</v>
      </c>
      <c r="H17" s="28">
        <v>3000</v>
      </c>
      <c r="I17" s="28">
        <v>0</v>
      </c>
      <c r="J17" s="29">
        <f t="shared" ref="J17:J22" si="0">G17-H17+I17</f>
        <v>0</v>
      </c>
      <c r="K17" s="28">
        <v>300</v>
      </c>
      <c r="L17" s="29">
        <f t="shared" ref="L17:L22" si="1">ROUNDDOWN(J17*K17,0)</f>
        <v>0</v>
      </c>
      <c r="M17" s="28">
        <v>310</v>
      </c>
      <c r="N17" s="30">
        <f t="shared" ref="N17:N22" si="2">ROUNDDOWN(J17*M17,0)</f>
        <v>0</v>
      </c>
      <c r="O17" s="31">
        <f t="shared" ref="O17:O22" si="3">G17+I17</f>
        <v>3000</v>
      </c>
      <c r="Q17" s="59"/>
    </row>
    <row r="18" spans="1:17" ht="13.5" customHeight="1">
      <c r="A18" s="27"/>
      <c r="B18" s="27"/>
      <c r="C18" s="47" t="s">
        <v>126</v>
      </c>
      <c r="D18" s="47" t="s">
        <v>127</v>
      </c>
      <c r="E18" s="27" t="s">
        <v>128</v>
      </c>
      <c r="F18" s="14" t="s">
        <v>125</v>
      </c>
      <c r="G18" s="28">
        <v>3000</v>
      </c>
      <c r="H18" s="28">
        <v>3000</v>
      </c>
      <c r="I18" s="28">
        <v>0</v>
      </c>
      <c r="J18" s="29">
        <f t="shared" si="0"/>
        <v>0</v>
      </c>
      <c r="K18" s="28">
        <v>2000</v>
      </c>
      <c r="L18" s="29">
        <f t="shared" si="1"/>
        <v>0</v>
      </c>
      <c r="M18" s="28">
        <v>2060</v>
      </c>
      <c r="N18" s="30">
        <f t="shared" si="2"/>
        <v>0</v>
      </c>
      <c r="O18" s="31">
        <f t="shared" si="3"/>
        <v>3000</v>
      </c>
      <c r="Q18" s="60" t="s">
        <v>101</v>
      </c>
    </row>
    <row r="19" spans="1:17" ht="13.5" customHeight="1">
      <c r="A19" s="47" t="s">
        <v>129</v>
      </c>
      <c r="B19" s="47" t="s">
        <v>130</v>
      </c>
      <c r="C19" s="47" t="s">
        <v>131</v>
      </c>
      <c r="D19" s="47" t="s">
        <v>132</v>
      </c>
      <c r="E19" s="27" t="s">
        <v>133</v>
      </c>
      <c r="F19" s="14" t="s">
        <v>134</v>
      </c>
      <c r="G19" s="28">
        <v>5000</v>
      </c>
      <c r="H19" s="28">
        <v>2000</v>
      </c>
      <c r="I19" s="28">
        <v>100</v>
      </c>
      <c r="J19" s="29">
        <f t="shared" si="0"/>
        <v>3100</v>
      </c>
      <c r="K19" s="28">
        <v>1200</v>
      </c>
      <c r="L19" s="29">
        <f t="shared" si="1"/>
        <v>3720000</v>
      </c>
      <c r="M19" s="28">
        <v>1240</v>
      </c>
      <c r="N19" s="30">
        <f t="shared" si="2"/>
        <v>3844000</v>
      </c>
      <c r="O19" s="31">
        <f t="shared" si="3"/>
        <v>5100</v>
      </c>
      <c r="Q19" s="60"/>
    </row>
    <row r="20" spans="1:17" ht="13.5" customHeight="1">
      <c r="A20" s="27"/>
      <c r="B20" s="27"/>
      <c r="C20" s="27"/>
      <c r="D20" s="47" t="s">
        <v>135</v>
      </c>
      <c r="E20" s="27" t="s">
        <v>136</v>
      </c>
      <c r="F20" s="14" t="s">
        <v>134</v>
      </c>
      <c r="G20" s="28">
        <v>5000</v>
      </c>
      <c r="H20" s="28">
        <v>2000</v>
      </c>
      <c r="I20" s="28">
        <v>100</v>
      </c>
      <c r="J20" s="29">
        <f t="shared" si="0"/>
        <v>3100</v>
      </c>
      <c r="K20" s="28">
        <v>800</v>
      </c>
      <c r="L20" s="29">
        <f t="shared" si="1"/>
        <v>2480000</v>
      </c>
      <c r="M20" s="28">
        <v>820</v>
      </c>
      <c r="N20" s="30">
        <f t="shared" si="2"/>
        <v>2542000</v>
      </c>
      <c r="O20" s="31">
        <f t="shared" si="3"/>
        <v>5100</v>
      </c>
      <c r="Q20" s="60"/>
    </row>
    <row r="21" spans="1:17" ht="13.5" customHeight="1">
      <c r="A21" s="27"/>
      <c r="B21" s="27"/>
      <c r="C21" s="27"/>
      <c r="D21" s="47" t="s">
        <v>137</v>
      </c>
      <c r="E21" s="27" t="s">
        <v>138</v>
      </c>
      <c r="F21" s="14" t="s">
        <v>134</v>
      </c>
      <c r="G21" s="28">
        <v>5000</v>
      </c>
      <c r="H21" s="28">
        <v>2000</v>
      </c>
      <c r="I21" s="28">
        <v>100</v>
      </c>
      <c r="J21" s="29">
        <f t="shared" si="0"/>
        <v>3100</v>
      </c>
      <c r="K21" s="28">
        <v>1800</v>
      </c>
      <c r="L21" s="29">
        <f t="shared" si="1"/>
        <v>5580000</v>
      </c>
      <c r="M21" s="28">
        <v>1850</v>
      </c>
      <c r="N21" s="30">
        <f t="shared" si="2"/>
        <v>5735000</v>
      </c>
      <c r="O21" s="31">
        <f t="shared" si="3"/>
        <v>5100</v>
      </c>
      <c r="Q21" s="60"/>
    </row>
    <row r="22" spans="1:17" ht="15" customHeight="1">
      <c r="A22" s="27"/>
      <c r="B22" s="27"/>
      <c r="C22" s="27"/>
      <c r="D22" s="47" t="s">
        <v>139</v>
      </c>
      <c r="E22" s="27" t="s">
        <v>138</v>
      </c>
      <c r="F22" s="14" t="s">
        <v>134</v>
      </c>
      <c r="G22" s="28">
        <v>5000</v>
      </c>
      <c r="H22" s="28">
        <v>2000</v>
      </c>
      <c r="I22" s="28">
        <v>100</v>
      </c>
      <c r="J22" s="29">
        <f t="shared" si="0"/>
        <v>3100</v>
      </c>
      <c r="K22" s="28">
        <v>1700</v>
      </c>
      <c r="L22" s="29">
        <f t="shared" si="1"/>
        <v>5270000</v>
      </c>
      <c r="M22" s="28">
        <v>1750</v>
      </c>
      <c r="N22" s="30">
        <f t="shared" si="2"/>
        <v>5425000</v>
      </c>
      <c r="O22" s="31">
        <f t="shared" si="3"/>
        <v>5100</v>
      </c>
      <c r="Q22" s="32" t="s">
        <v>102</v>
      </c>
    </row>
    <row r="23" spans="1:17" ht="15" customHeight="1">
      <c r="A23" s="33" t="s">
        <v>103</v>
      </c>
      <c r="B23" s="34" t="s">
        <v>104</v>
      </c>
      <c r="C23" s="34" t="s">
        <v>104</v>
      </c>
      <c r="D23" s="34" t="s">
        <v>104</v>
      </c>
      <c r="E23" s="34" t="s">
        <v>104</v>
      </c>
      <c r="F23" s="34" t="s">
        <v>104</v>
      </c>
      <c r="G23" s="35" t="s">
        <v>104</v>
      </c>
      <c r="H23" s="35" t="s">
        <v>104</v>
      </c>
      <c r="I23" s="35" t="s">
        <v>104</v>
      </c>
      <c r="J23" s="35" t="s">
        <v>104</v>
      </c>
      <c r="K23" s="35" t="s">
        <v>104</v>
      </c>
      <c r="L23" s="31">
        <f>SUM(L17:L22)</f>
        <v>17050000</v>
      </c>
      <c r="M23" s="35" t="s">
        <v>104</v>
      </c>
      <c r="N23" s="36">
        <f>SUM(N17:N22)</f>
        <v>17546000</v>
      </c>
      <c r="O23" s="35" t="s">
        <v>104</v>
      </c>
      <c r="Q23" s="32"/>
    </row>
    <row r="24" spans="1:17" ht="13.5" customHeight="1">
      <c r="A24" s="47" t="s">
        <v>140</v>
      </c>
      <c r="B24" s="47" t="s">
        <v>141</v>
      </c>
      <c r="C24" s="46" t="s">
        <v>104</v>
      </c>
      <c r="D24" s="46" t="s">
        <v>104</v>
      </c>
      <c r="E24" s="46" t="s">
        <v>104</v>
      </c>
      <c r="F24" s="46" t="s">
        <v>108</v>
      </c>
      <c r="G24" s="28">
        <v>1</v>
      </c>
      <c r="H24" s="28">
        <v>0</v>
      </c>
      <c r="I24" s="28">
        <v>0</v>
      </c>
      <c r="J24" s="29">
        <f>G24-H24+I24</f>
        <v>1</v>
      </c>
      <c r="K24" s="28">
        <v>2200000</v>
      </c>
      <c r="L24" s="29">
        <f>ROUNDDOWN(J24*K24,0)</f>
        <v>2200000</v>
      </c>
      <c r="M24" s="28">
        <v>2300000</v>
      </c>
      <c r="N24" s="30">
        <f>ROUNDDOWN(J24*M24,0)</f>
        <v>2300000</v>
      </c>
      <c r="O24" s="31">
        <f>G24+I24</f>
        <v>1</v>
      </c>
    </row>
    <row r="25" spans="1:17" ht="13.5" customHeight="1">
      <c r="A25" s="27"/>
      <c r="B25" s="47" t="s">
        <v>142</v>
      </c>
      <c r="C25" s="47" t="s">
        <v>143</v>
      </c>
      <c r="D25" s="47" t="s">
        <v>144</v>
      </c>
      <c r="E25" s="47" t="s">
        <v>145</v>
      </c>
      <c r="F25" s="46" t="s">
        <v>108</v>
      </c>
      <c r="G25" s="28">
        <v>1</v>
      </c>
      <c r="H25" s="28">
        <v>0</v>
      </c>
      <c r="I25" s="28">
        <v>0</v>
      </c>
      <c r="J25" s="29">
        <f>G25-H25+I25</f>
        <v>1</v>
      </c>
      <c r="K25" s="28">
        <v>50000</v>
      </c>
      <c r="L25" s="29">
        <f>ROUNDDOWN(J25*K25,0)</f>
        <v>50000</v>
      </c>
      <c r="M25" s="28">
        <v>51000</v>
      </c>
      <c r="N25" s="30">
        <f>ROUNDDOWN(J25*M25,0)</f>
        <v>51000</v>
      </c>
      <c r="O25" s="31">
        <f>G25+I25</f>
        <v>1</v>
      </c>
    </row>
    <row r="26" spans="1:17" ht="13.5" customHeight="1">
      <c r="A26" s="27"/>
      <c r="B26" s="27"/>
      <c r="C26" s="27"/>
      <c r="D26" s="27"/>
      <c r="E26" s="47" t="s">
        <v>146</v>
      </c>
      <c r="F26" s="46" t="s">
        <v>108</v>
      </c>
      <c r="G26" s="28">
        <v>1</v>
      </c>
      <c r="H26" s="28">
        <v>0</v>
      </c>
      <c r="I26" s="28">
        <v>0</v>
      </c>
      <c r="J26" s="29">
        <f>G26-H26+I26</f>
        <v>1</v>
      </c>
      <c r="K26" s="28">
        <v>50000</v>
      </c>
      <c r="L26" s="29">
        <f>ROUNDDOWN(J26*K26,0)</f>
        <v>50000</v>
      </c>
      <c r="M26" s="28">
        <v>51000</v>
      </c>
      <c r="N26" s="30">
        <f>ROUNDDOWN(J26*M26,0)</f>
        <v>51000</v>
      </c>
      <c r="O26" s="31">
        <f>G26+I26</f>
        <v>1</v>
      </c>
    </row>
    <row r="27" spans="1:17" ht="13.5" customHeight="1">
      <c r="A27" s="33" t="s">
        <v>105</v>
      </c>
      <c r="B27" s="34" t="s">
        <v>104</v>
      </c>
      <c r="C27" s="34" t="s">
        <v>104</v>
      </c>
      <c r="D27" s="34" t="s">
        <v>104</v>
      </c>
      <c r="E27" s="34" t="s">
        <v>104</v>
      </c>
      <c r="F27" s="34" t="s">
        <v>104</v>
      </c>
      <c r="G27" s="35" t="s">
        <v>104</v>
      </c>
      <c r="H27" s="35" t="s">
        <v>104</v>
      </c>
      <c r="I27" s="35" t="s">
        <v>104</v>
      </c>
      <c r="J27" s="35" t="s">
        <v>104</v>
      </c>
      <c r="K27" s="35" t="s">
        <v>104</v>
      </c>
      <c r="L27" s="31">
        <f>SUM(L24:L26)</f>
        <v>2300000</v>
      </c>
      <c r="M27" s="35" t="s">
        <v>104</v>
      </c>
      <c r="N27" s="36">
        <f>SUM(N24:N26)</f>
        <v>2402000</v>
      </c>
      <c r="O27" s="35" t="s">
        <v>104</v>
      </c>
    </row>
    <row r="28" spans="1:17" ht="13.5" customHeight="1">
      <c r="A28" s="33" t="s">
        <v>106</v>
      </c>
      <c r="B28" s="34" t="s">
        <v>104</v>
      </c>
      <c r="C28" s="34" t="s">
        <v>104</v>
      </c>
      <c r="D28" s="34" t="s">
        <v>104</v>
      </c>
      <c r="E28" s="34" t="s">
        <v>104</v>
      </c>
      <c r="F28" s="34" t="s">
        <v>104</v>
      </c>
      <c r="G28" s="35" t="s">
        <v>104</v>
      </c>
      <c r="H28" s="35" t="s">
        <v>104</v>
      </c>
      <c r="I28" s="35" t="s">
        <v>104</v>
      </c>
      <c r="J28" s="35" t="s">
        <v>104</v>
      </c>
      <c r="K28" s="35" t="s">
        <v>104</v>
      </c>
      <c r="L28" s="31">
        <f>L23+L27</f>
        <v>19350000</v>
      </c>
      <c r="M28" s="35" t="s">
        <v>104</v>
      </c>
      <c r="N28" s="36">
        <f>SUM(N23,N27)</f>
        <v>19948000</v>
      </c>
      <c r="O28" s="35" t="s">
        <v>104</v>
      </c>
    </row>
    <row r="29" spans="1:17" ht="13.5" customHeight="1">
      <c r="A29" s="37"/>
      <c r="B29" s="38" t="s">
        <v>107</v>
      </c>
      <c r="C29" s="13" t="s">
        <v>104</v>
      </c>
      <c r="D29" s="13" t="s">
        <v>104</v>
      </c>
      <c r="E29" s="13" t="s">
        <v>104</v>
      </c>
      <c r="F29" s="13" t="s">
        <v>108</v>
      </c>
      <c r="G29" s="39">
        <v>1</v>
      </c>
      <c r="H29" s="39">
        <v>0</v>
      </c>
      <c r="I29" s="39">
        <v>0</v>
      </c>
      <c r="J29" s="29">
        <f>G29-H29+I29</f>
        <v>1</v>
      </c>
      <c r="K29" s="28">
        <v>6000000</v>
      </c>
      <c r="L29" s="29">
        <f>ROUNDDOWN(J29*K29,0)</f>
        <v>6000000</v>
      </c>
      <c r="M29" s="28">
        <v>6100000</v>
      </c>
      <c r="N29" s="30">
        <f>ROUNDDOWN(J29*M29,0)</f>
        <v>6100000</v>
      </c>
      <c r="O29" s="31">
        <f>G29+I29</f>
        <v>1</v>
      </c>
    </row>
    <row r="30" spans="1:17" ht="13.5" customHeight="1">
      <c r="A30" s="33" t="s">
        <v>109</v>
      </c>
      <c r="B30" s="34" t="s">
        <v>104</v>
      </c>
      <c r="C30" s="34" t="s">
        <v>104</v>
      </c>
      <c r="D30" s="34" t="s">
        <v>104</v>
      </c>
      <c r="E30" s="34" t="s">
        <v>104</v>
      </c>
      <c r="F30" s="34" t="s">
        <v>104</v>
      </c>
      <c r="G30" s="35" t="s">
        <v>104</v>
      </c>
      <c r="H30" s="35" t="s">
        <v>104</v>
      </c>
      <c r="I30" s="35" t="s">
        <v>104</v>
      </c>
      <c r="J30" s="35" t="s">
        <v>104</v>
      </c>
      <c r="K30" s="35" t="s">
        <v>104</v>
      </c>
      <c r="L30" s="31">
        <f>L28+L29</f>
        <v>25350000</v>
      </c>
      <c r="M30" s="35" t="s">
        <v>104</v>
      </c>
      <c r="N30" s="36">
        <f>N28+N29</f>
        <v>26048000</v>
      </c>
      <c r="O30" s="35" t="s">
        <v>104</v>
      </c>
    </row>
    <row r="31" spans="1:17" ht="13.5" customHeight="1">
      <c r="A31" s="37"/>
      <c r="B31" s="38" t="s">
        <v>110</v>
      </c>
      <c r="C31" s="13" t="s">
        <v>111</v>
      </c>
      <c r="D31" s="13" t="s">
        <v>104</v>
      </c>
      <c r="E31" s="13" t="s">
        <v>104</v>
      </c>
      <c r="F31" s="13" t="s">
        <v>108</v>
      </c>
      <c r="G31" s="39">
        <v>1</v>
      </c>
      <c r="H31" s="39">
        <v>0</v>
      </c>
      <c r="I31" s="39">
        <v>0</v>
      </c>
      <c r="J31" s="29">
        <f>G31-H31+I31</f>
        <v>1</v>
      </c>
      <c r="K31" s="40">
        <v>5000000</v>
      </c>
      <c r="L31" s="29">
        <f>ROUNDDOWN(J31*K31,0)</f>
        <v>5000000</v>
      </c>
      <c r="M31" s="40">
        <v>5100000</v>
      </c>
      <c r="N31" s="30">
        <f>ROUNDDOWN(J31*M31,0)</f>
        <v>5100000</v>
      </c>
      <c r="O31" s="31">
        <f>G31+I31</f>
        <v>1</v>
      </c>
    </row>
    <row r="32" spans="1:17" ht="13.5" customHeight="1">
      <c r="A32" s="33" t="s">
        <v>112</v>
      </c>
      <c r="B32" s="34" t="s">
        <v>104</v>
      </c>
      <c r="C32" s="34" t="s">
        <v>104</v>
      </c>
      <c r="D32" s="34" t="s">
        <v>104</v>
      </c>
      <c r="E32" s="34" t="s">
        <v>104</v>
      </c>
      <c r="F32" s="34" t="s">
        <v>104</v>
      </c>
      <c r="G32" s="35" t="s">
        <v>104</v>
      </c>
      <c r="H32" s="35" t="s">
        <v>104</v>
      </c>
      <c r="I32" s="35" t="s">
        <v>104</v>
      </c>
      <c r="J32" s="41" t="s">
        <v>104</v>
      </c>
      <c r="K32" s="42" t="s">
        <v>113</v>
      </c>
      <c r="L32" s="43">
        <f>L30+L31</f>
        <v>30350000</v>
      </c>
      <c r="M32" s="42" t="s">
        <v>114</v>
      </c>
      <c r="N32" s="44">
        <f>N30+N31</f>
        <v>31148000</v>
      </c>
      <c r="O32" s="35" t="s">
        <v>104</v>
      </c>
    </row>
    <row r="33" spans="12:15" ht="14.25" customHeight="1">
      <c r="L33" s="45"/>
      <c r="N33" s="45"/>
      <c r="O33" s="45"/>
    </row>
  </sheetData>
  <mergeCells count="51">
    <mergeCell ref="A1:N1"/>
    <mergeCell ref="A2:N2"/>
    <mergeCell ref="A4:B4"/>
    <mergeCell ref="C4:F4"/>
    <mergeCell ref="H4:I4"/>
    <mergeCell ref="J4:K4"/>
    <mergeCell ref="A5:B5"/>
    <mergeCell ref="C5:F5"/>
    <mergeCell ref="H5:I5"/>
    <mergeCell ref="J5:K5"/>
    <mergeCell ref="A6:B6"/>
    <mergeCell ref="C6:F6"/>
    <mergeCell ref="H6:I6"/>
    <mergeCell ref="J6:K6"/>
    <mergeCell ref="A7:B7"/>
    <mergeCell ref="C7:F7"/>
    <mergeCell ref="H7:I7"/>
    <mergeCell ref="J7:K7"/>
    <mergeCell ref="L7:N7"/>
    <mergeCell ref="A8:B8"/>
    <mergeCell ref="C8:F8"/>
    <mergeCell ref="H8:I8"/>
    <mergeCell ref="J8:K8"/>
    <mergeCell ref="L8:N8"/>
    <mergeCell ref="A9:B9"/>
    <mergeCell ref="C9:F9"/>
    <mergeCell ref="H9:I9"/>
    <mergeCell ref="J9:K9"/>
    <mergeCell ref="A10:B10"/>
    <mergeCell ref="C10:F10"/>
    <mergeCell ref="H10:I10"/>
    <mergeCell ref="J10:K10"/>
    <mergeCell ref="A11:B11"/>
    <mergeCell ref="C11:F11"/>
    <mergeCell ref="A12:B12"/>
    <mergeCell ref="C12:F12"/>
    <mergeCell ref="A14:A16"/>
    <mergeCell ref="B14:B16"/>
    <mergeCell ref="C14:C16"/>
    <mergeCell ref="D14:D16"/>
    <mergeCell ref="E14:E16"/>
    <mergeCell ref="F14:F16"/>
    <mergeCell ref="M14:N14"/>
    <mergeCell ref="O14:O15"/>
    <mergeCell ref="Q14:Q17"/>
    <mergeCell ref="Q18:Q21"/>
    <mergeCell ref="G14:G15"/>
    <mergeCell ref="H14:H15"/>
    <mergeCell ref="I14:I15"/>
    <mergeCell ref="J14:J15"/>
    <mergeCell ref="K14:L14"/>
  </mergeCells>
  <phoneticPr fontId="26"/>
  <printOptions horizontalCentered="1"/>
  <pageMargins left="0.70833333333333304" right="0.70833333333333304" top="0.55138888888888904" bottom="0.35416666666666702" header="0.511811023622047" footer="0.511811023622047"/>
  <pageSetup paperSize="9" scale="79"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view="pageBreakPreview" zoomScaleNormal="40" workbookViewId="0"/>
  </sheetViews>
  <sheetFormatPr defaultColWidth="8.5" defaultRowHeight="18.75"/>
  <cols>
    <col min="1" max="1" width="5" style="1" customWidth="1"/>
    <col min="2" max="2" width="28" style="1" customWidth="1"/>
    <col min="3" max="3" width="90" style="1" customWidth="1"/>
  </cols>
  <sheetData>
    <row r="1" spans="1:3" ht="18.75" customHeight="1">
      <c r="A1" s="48" t="s">
        <v>147</v>
      </c>
    </row>
    <row r="2" spans="1:3" ht="18.75" customHeight="1">
      <c r="A2" s="49" t="s">
        <v>148</v>
      </c>
    </row>
    <row r="3" spans="1:3" ht="33.75" customHeight="1">
      <c r="A3" s="50" t="s">
        <v>149</v>
      </c>
      <c r="B3" s="51" t="s">
        <v>150</v>
      </c>
      <c r="C3" s="52" t="s">
        <v>151</v>
      </c>
    </row>
    <row r="4" spans="1:3" ht="33.75" customHeight="1">
      <c r="A4" s="50" t="s">
        <v>152</v>
      </c>
      <c r="B4" s="51" t="s">
        <v>153</v>
      </c>
      <c r="C4" s="52" t="s">
        <v>154</v>
      </c>
    </row>
    <row r="5" spans="1:3" ht="33.75" customHeight="1">
      <c r="A5" s="50" t="s">
        <v>155</v>
      </c>
      <c r="B5" s="51" t="s">
        <v>156</v>
      </c>
      <c r="C5" s="52" t="s">
        <v>157</v>
      </c>
    </row>
    <row r="6" spans="1:3" ht="33.75" customHeight="1">
      <c r="A6" s="50" t="s">
        <v>158</v>
      </c>
      <c r="B6" s="51" t="s">
        <v>159</v>
      </c>
      <c r="C6" s="52" t="s">
        <v>160</v>
      </c>
    </row>
    <row r="7" spans="1:3" ht="33.75" customHeight="1">
      <c r="A7" s="50" t="s">
        <v>161</v>
      </c>
      <c r="B7" s="51" t="s">
        <v>162</v>
      </c>
      <c r="C7" s="52" t="s">
        <v>163</v>
      </c>
    </row>
    <row r="8" spans="1:3" ht="33.75" customHeight="1">
      <c r="A8" s="50" t="s">
        <v>164</v>
      </c>
      <c r="B8" s="51" t="s">
        <v>165</v>
      </c>
      <c r="C8" s="52" t="s">
        <v>166</v>
      </c>
    </row>
    <row r="9" spans="1:3" ht="33.75" customHeight="1">
      <c r="A9" s="50" t="s">
        <v>167</v>
      </c>
      <c r="B9" s="51" t="s">
        <v>168</v>
      </c>
      <c r="C9" s="52" t="s">
        <v>169</v>
      </c>
    </row>
    <row r="10" spans="1:3" ht="33.75" customHeight="1">
      <c r="A10" s="50" t="s">
        <v>170</v>
      </c>
      <c r="B10" s="51" t="s">
        <v>171</v>
      </c>
      <c r="C10" s="52" t="s">
        <v>172</v>
      </c>
    </row>
    <row r="12" spans="1:3" ht="18.75" customHeight="1">
      <c r="A12" s="49" t="s">
        <v>173</v>
      </c>
    </row>
  </sheetData>
  <phoneticPr fontId="26"/>
  <pageMargins left="0.7" right="0.7" top="0.75" bottom="0.75" header="0.511811023622047" footer="0.511811023622047"/>
  <pageSetup paperSize="9" scale="64"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①使い方</vt:lpstr>
      <vt:lpstr>○計算書</vt:lpstr>
      <vt:lpstr>計算例</vt:lpstr>
      <vt:lpstr>【参考】実施フロー</vt:lpstr>
      <vt:lpstr>○計算書!Print_Area</vt:lpstr>
      <vt:lpstr>計算例!Print_Area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政策企画部情報システム課</dc:creator>
  <dc:description/>
  <cp:lastModifiedBy>穂刈　洋樹</cp:lastModifiedBy>
  <cp:revision>0</cp:revision>
  <cp:lastPrinted>2026-06-30T02:48:38Z</cp:lastPrinted>
  <dcterms:created xsi:type="dcterms:W3CDTF">2022-09-07T00:43:15Z</dcterms:created>
  <dcterms:modified xsi:type="dcterms:W3CDTF">2026-07-13T07:11:01Z</dcterms:modified>
  <dc:language>en-US</dc:language>
</cp:coreProperties>
</file>