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09_国保医療課\●国保年金班\■課税事務\01_当初課税送付\R8当初賦課\"/>
    </mc:Choice>
  </mc:AlternateContent>
  <xr:revisionPtr revIDLastSave="0" documentId="13_ncr:1_{883D9A41-00B5-426C-B5DC-B5E1370523C4}" xr6:coauthVersionLast="47" xr6:coauthVersionMax="47" xr10:uidLastSave="{00000000-0000-0000-0000-000000000000}"/>
  <bookViews>
    <workbookView xWindow="-120" yWindow="-120" windowWidth="20730" windowHeight="11040" xr2:uid="{1086EE61-E73B-4302-99AF-ED3E799A142E}"/>
  </bookViews>
  <sheets>
    <sheet name="R8" sheetId="2" r:id="rId1"/>
    <sheet name="Sheet1" sheetId="3" r:id="rId2"/>
  </sheets>
  <definedNames>
    <definedName name="_xlnm._FilterDatabase" localSheetId="0" hidden="1">'R8'!$A$19:$BC$35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Z20" i="2" l="1"/>
  <c r="BZ21" i="2"/>
  <c r="BZ22" i="2"/>
  <c r="BZ23" i="2"/>
  <c r="BZ24" i="2"/>
  <c r="BZ25" i="2"/>
  <c r="BW19" i="2"/>
  <c r="CA21" i="2"/>
  <c r="CA22" i="2"/>
  <c r="CA24" i="2"/>
  <c r="CA25" i="2"/>
  <c r="BS19" i="2"/>
  <c r="BS20" i="2"/>
  <c r="BS21" i="2"/>
  <c r="BS22" i="2"/>
  <c r="BS23" i="2"/>
  <c r="BS24" i="2"/>
  <c r="BS25" i="2"/>
  <c r="BS18" i="2"/>
  <c r="BJ7" i="2"/>
  <c r="BJ8" i="2"/>
  <c r="BJ9" i="2"/>
  <c r="BJ10" i="2"/>
  <c r="BJ11" i="2"/>
  <c r="CA23" i="2" s="1"/>
  <c r="BJ12" i="2"/>
  <c r="BJ13" i="2"/>
  <c r="BJ6" i="2"/>
  <c r="BL19" i="2"/>
  <c r="BL20" i="2"/>
  <c r="BL21" i="2"/>
  <c r="BL22" i="2"/>
  <c r="BL23" i="2"/>
  <c r="BL24" i="2"/>
  <c r="BL25" i="2"/>
  <c r="BL18" i="2"/>
  <c r="BJ19" i="2"/>
  <c r="BJ20" i="2"/>
  <c r="BJ21" i="2"/>
  <c r="BJ22" i="2"/>
  <c r="BJ23" i="2"/>
  <c r="BJ24" i="2"/>
  <c r="BJ25" i="2"/>
  <c r="BJ18" i="2"/>
  <c r="BK18" i="2"/>
  <c r="BK19" i="2"/>
  <c r="BK20" i="2"/>
  <c r="BK21" i="2"/>
  <c r="BK22" i="2"/>
  <c r="BK23" i="2"/>
  <c r="BK24" i="2"/>
  <c r="BK25" i="2"/>
  <c r="BP19" i="2"/>
  <c r="BP20" i="2"/>
  <c r="BP21" i="2"/>
  <c r="BP22" i="2"/>
  <c r="BP23" i="2"/>
  <c r="BP24" i="2"/>
  <c r="BP25" i="2"/>
  <c r="BP18" i="2"/>
  <c r="CA18" i="2" l="1"/>
  <c r="CA19" i="2"/>
  <c r="CA20" i="2"/>
  <c r="BU18" i="2"/>
  <c r="BW18" i="2"/>
  <c r="BN25" i="2"/>
  <c r="BQ25" i="2"/>
  <c r="BR25" i="2" s="1"/>
  <c r="BU24" i="2"/>
  <c r="BN24" i="2"/>
  <c r="BQ24" i="2"/>
  <c r="BR24" i="2" s="1"/>
  <c r="BN23" i="2"/>
  <c r="BQ23" i="2"/>
  <c r="BU22" i="2"/>
  <c r="BN22" i="2"/>
  <c r="BO22" i="2" s="1"/>
  <c r="BQ22" i="2"/>
  <c r="BG22" i="2" s="1"/>
  <c r="BH22" i="2" s="1"/>
  <c r="BM22" i="2" s="1"/>
  <c r="BN21" i="2"/>
  <c r="BQ21" i="2"/>
  <c r="BN20" i="2"/>
  <c r="BQ20" i="2"/>
  <c r="BN19" i="2"/>
  <c r="BO19" i="2" s="1"/>
  <c r="BQ19" i="2"/>
  <c r="BN18" i="2"/>
  <c r="BO18" i="2" s="1"/>
  <c r="BY18" i="2"/>
  <c r="BQ18" i="2"/>
  <c r="BG18" i="2" s="1"/>
  <c r="BJ47" i="2" l="1"/>
  <c r="BJ48" i="2" s="1"/>
  <c r="BY23" i="2"/>
  <c r="BY25" i="2"/>
  <c r="BY22" i="2"/>
  <c r="BW25" i="2"/>
  <c r="BW22" i="2"/>
  <c r="BI22" i="2"/>
  <c r="BU23" i="2"/>
  <c r="BY21" i="2"/>
  <c r="BW21" i="2"/>
  <c r="BW20" i="2"/>
  <c r="BY19" i="2"/>
  <c r="BU21" i="2"/>
  <c r="BU20" i="2"/>
  <c r="BN29" i="2"/>
  <c r="BO20" i="2"/>
  <c r="BM29" i="2" s="1"/>
  <c r="BO21" i="2"/>
  <c r="BR23" i="2"/>
  <c r="BG23" i="2"/>
  <c r="BH23" i="2" s="1"/>
  <c r="BM23" i="2" s="1"/>
  <c r="BY24" i="2"/>
  <c r="BW23" i="2"/>
  <c r="BL37" i="2"/>
  <c r="BY20" i="2"/>
  <c r="BO23" i="2"/>
  <c r="BO24" i="2"/>
  <c r="BO25" i="2"/>
  <c r="BG19" i="2"/>
  <c r="BH19" i="2" s="1"/>
  <c r="BM19" i="2" s="1"/>
  <c r="BR19" i="2"/>
  <c r="BR21" i="2"/>
  <c r="BG21" i="2"/>
  <c r="BH21" i="2" s="1"/>
  <c r="BM21" i="2" s="1"/>
  <c r="BH18" i="2"/>
  <c r="BR18" i="2"/>
  <c r="BG20" i="2"/>
  <c r="BH20" i="2" s="1"/>
  <c r="BM20" i="2" s="1"/>
  <c r="BR20" i="2"/>
  <c r="BR22" i="2"/>
  <c r="BU19" i="2"/>
  <c r="BG24" i="2"/>
  <c r="BH24" i="2" s="1"/>
  <c r="BM24" i="2" s="1"/>
  <c r="BW24" i="2"/>
  <c r="BO29" i="2"/>
  <c r="BU25" i="2"/>
  <c r="BI24" i="2"/>
  <c r="BG25" i="2"/>
  <c r="BH25" i="2" s="1"/>
  <c r="BM25" i="2" s="1"/>
  <c r="BN38" i="2" l="1"/>
  <c r="BN39" i="2" s="1"/>
  <c r="BN40" i="2" s="1"/>
  <c r="BL38" i="2"/>
  <c r="BL39" i="2" s="1"/>
  <c r="BL40" i="2" s="1"/>
  <c r="BM38" i="2"/>
  <c r="BM39" i="2" s="1"/>
  <c r="BM40" i="2" s="1"/>
  <c r="BM18" i="2"/>
  <c r="BS29" i="2" s="1"/>
  <c r="BI18" i="2"/>
  <c r="BX18" i="2" s="1"/>
  <c r="CA29" i="2"/>
  <c r="BN37" i="2"/>
  <c r="BI25" i="2"/>
  <c r="BT25" i="2" s="1"/>
  <c r="BX22" i="2"/>
  <c r="BY29" i="2"/>
  <c r="BU29" i="2"/>
  <c r="BV22" i="2"/>
  <c r="BT22" i="2"/>
  <c r="BW29" i="2"/>
  <c r="BI23" i="2"/>
  <c r="BM37" i="2"/>
  <c r="BI19" i="2"/>
  <c r="BI21" i="2"/>
  <c r="BI20" i="2"/>
  <c r="BX24" i="2"/>
  <c r="BT24" i="2"/>
  <c r="BV24" i="2"/>
  <c r="BZ19" i="2" l="1"/>
  <c r="BX19" i="2"/>
  <c r="BZ18" i="2"/>
  <c r="BV19" i="2"/>
  <c r="BT18" i="2"/>
  <c r="BN41" i="2"/>
  <c r="BN42" i="2" s="1"/>
  <c r="BU35" i="2"/>
  <c r="BT35" i="2"/>
  <c r="BV35" i="2"/>
  <c r="BV25" i="2"/>
  <c r="BX25" i="2"/>
  <c r="BT19" i="2"/>
  <c r="BV18" i="2"/>
  <c r="BX23" i="2"/>
  <c r="BV23" i="2"/>
  <c r="BT23" i="2"/>
  <c r="BV20" i="2"/>
  <c r="BT20" i="2"/>
  <c r="BX20" i="2"/>
  <c r="BV21" i="2"/>
  <c r="BT21" i="2"/>
  <c r="BX21" i="2"/>
  <c r="BI46" i="2" l="1"/>
  <c r="BI37" i="2"/>
  <c r="BJ46" i="2"/>
  <c r="BJ37" i="2"/>
  <c r="BZ29" i="2"/>
  <c r="BX29" i="2"/>
  <c r="BT29" i="2"/>
  <c r="BV29" i="2"/>
  <c r="BT36" i="2"/>
  <c r="A52" i="2" s="1"/>
  <c r="BK37" i="2"/>
  <c r="BL41" i="2"/>
  <c r="BL42" i="2" s="1"/>
  <c r="BJ49" i="2" l="1"/>
  <c r="BJ50" i="2" s="1"/>
  <c r="BJ51" i="2" s="1"/>
  <c r="BT37" i="2"/>
  <c r="BI47" i="2" s="1"/>
  <c r="BI48" i="2" s="1"/>
  <c r="BJ38" i="2" l="1"/>
  <c r="BI38" i="2"/>
  <c r="BI39" i="2" s="1"/>
  <c r="BM41" i="2"/>
  <c r="BM42" i="2" s="1"/>
  <c r="BK38" i="2"/>
  <c r="BK39" i="2" s="1"/>
  <c r="BI49" i="2" l="1"/>
  <c r="BI50" i="2" s="1"/>
  <c r="BI40" i="2"/>
  <c r="BJ39" i="2"/>
  <c r="BJ40" i="2" s="1"/>
  <c r="BK40" i="2"/>
  <c r="BK41" i="2" s="1"/>
  <c r="AD44" i="2" s="1"/>
  <c r="BI41" i="2" l="1"/>
  <c r="C44" i="2" s="1"/>
  <c r="BJ41" i="2"/>
  <c r="BJ42" i="2" s="1"/>
  <c r="AQ44" i="2"/>
  <c r="BK42" i="2"/>
  <c r="BI42" i="2" l="1"/>
  <c r="P44" i="2"/>
  <c r="A13" i="2" s="1"/>
  <c r="BI51" i="2"/>
</calcChain>
</file>

<file path=xl/sharedStrings.xml><?xml version="1.0" encoding="utf-8"?>
<sst xmlns="http://schemas.openxmlformats.org/spreadsheetml/2006/main" count="138" uniqueCount="116">
  <si>
    <t>■年度毎の可変情報（緑色のセルは毎年度見直してください。）</t>
    <rPh sb="1" eb="3">
      <t>ネンド</t>
    </rPh>
    <rPh sb="3" eb="4">
      <t>ゴト</t>
    </rPh>
    <rPh sb="5" eb="7">
      <t>カヘン</t>
    </rPh>
    <rPh sb="7" eb="9">
      <t>ジョウホウ</t>
    </rPh>
    <rPh sb="10" eb="12">
      <t>ミドリイロ</t>
    </rPh>
    <rPh sb="16" eb="19">
      <t>マイネンド</t>
    </rPh>
    <rPh sb="19" eb="21">
      <t>ミナオ</t>
    </rPh>
    <phoneticPr fontId="3"/>
  </si>
  <si>
    <t>・試算結果は実際の決定税額ではありません。あくまでも参考としてご利用ください。</t>
  </si>
  <si>
    <t>医療分</t>
    <rPh sb="0" eb="2">
      <t>イリョウ</t>
    </rPh>
    <rPh sb="2" eb="3">
      <t>ブン</t>
    </rPh>
    <phoneticPr fontId="3"/>
  </si>
  <si>
    <t>支援金等分</t>
    <rPh sb="0" eb="2">
      <t>シエン</t>
    </rPh>
    <rPh sb="2" eb="3">
      <t>キン</t>
    </rPh>
    <rPh sb="3" eb="4">
      <t>トウ</t>
    </rPh>
    <rPh sb="4" eb="5">
      <t>ブン</t>
    </rPh>
    <phoneticPr fontId="3"/>
  </si>
  <si>
    <t>介護分</t>
    <rPh sb="0" eb="2">
      <t>カイゴ</t>
    </rPh>
    <rPh sb="2" eb="3">
      <t>ブン</t>
    </rPh>
    <phoneticPr fontId="3"/>
  </si>
  <si>
    <t>所得割</t>
    <rPh sb="0" eb="2">
      <t>ショトク</t>
    </rPh>
    <rPh sb="2" eb="3">
      <t>ワリ</t>
    </rPh>
    <phoneticPr fontId="3"/>
  </si>
  <si>
    <t>均等割</t>
    <rPh sb="0" eb="3">
      <t>キントウワリ</t>
    </rPh>
    <phoneticPr fontId="3"/>
  </si>
  <si>
    <t>税率</t>
    <rPh sb="0" eb="2">
      <t>ゼイリツ</t>
    </rPh>
    <phoneticPr fontId="3"/>
  </si>
  <si>
    <t>限度額</t>
    <rPh sb="0" eb="2">
      <t>ゲンド</t>
    </rPh>
    <rPh sb="2" eb="3">
      <t>ガク</t>
    </rPh>
    <phoneticPr fontId="3"/>
  </si>
  <si>
    <t>７割</t>
    <rPh sb="1" eb="2">
      <t>ワリ</t>
    </rPh>
    <phoneticPr fontId="3"/>
  </si>
  <si>
    <t>５割</t>
    <rPh sb="1" eb="2">
      <t>ワリ</t>
    </rPh>
    <phoneticPr fontId="3"/>
  </si>
  <si>
    <t>２割</t>
    <rPh sb="1" eb="2">
      <t>ワリ</t>
    </rPh>
    <phoneticPr fontId="3"/>
  </si>
  <si>
    <t>軽減判定の額</t>
    <rPh sb="0" eb="2">
      <t>ケイゲン</t>
    </rPh>
    <rPh sb="2" eb="4">
      <t>ハンテイ</t>
    </rPh>
    <rPh sb="5" eb="6">
      <t>ガク</t>
    </rPh>
    <phoneticPr fontId="3"/>
  </si>
  <si>
    <t>№</t>
    <phoneticPr fontId="3"/>
  </si>
  <si>
    <t>年金所得</t>
    <rPh sb="0" eb="2">
      <t>ネンキン</t>
    </rPh>
    <rPh sb="2" eb="4">
      <t>ショトク</t>
    </rPh>
    <phoneticPr fontId="3"/>
  </si>
  <si>
    <t>合計所得</t>
    <rPh sb="0" eb="2">
      <t>ゴウケイ</t>
    </rPh>
    <rPh sb="2" eb="4">
      <t>ショトク</t>
    </rPh>
    <phoneticPr fontId="3"/>
  </si>
  <si>
    <t>年金所得者区分
（1：該当、
0：非該当）</t>
    <rPh sb="0" eb="2">
      <t>ネンキン</t>
    </rPh>
    <rPh sb="2" eb="4">
      <t>ショトク</t>
    </rPh>
    <rPh sb="4" eb="5">
      <t>シャ</t>
    </rPh>
    <rPh sb="5" eb="7">
      <t>クブン</t>
    </rPh>
    <rPh sb="11" eb="13">
      <t>ガイトウ</t>
    </rPh>
    <rPh sb="17" eb="20">
      <t>ヒガイトウ</t>
    </rPh>
    <phoneticPr fontId="3"/>
  </si>
  <si>
    <t>未就学児判定区分
（1：該当、
０：非該当）</t>
    <rPh sb="0" eb="4">
      <t>ミシュウガクジ</t>
    </rPh>
    <rPh sb="4" eb="6">
      <t>ハンテイ</t>
    </rPh>
    <rPh sb="6" eb="8">
      <t>クブン</t>
    </rPh>
    <phoneticPr fontId="3"/>
  </si>
  <si>
    <r>
      <t>給与所得
（失業軽減</t>
    </r>
    <r>
      <rPr>
        <b/>
        <sz val="16"/>
        <rFont val="HG丸ｺﾞｼｯｸM-PRO"/>
        <family val="3"/>
        <charset val="128"/>
      </rPr>
      <t>後</t>
    </r>
    <r>
      <rPr>
        <sz val="11"/>
        <rFont val="HG丸ｺﾞｼｯｸM-PRO"/>
        <family val="3"/>
        <charset val="128"/>
      </rPr>
      <t>）
（所得金額調整控除</t>
    </r>
    <r>
      <rPr>
        <b/>
        <sz val="16"/>
        <rFont val="HG丸ｺﾞｼｯｸM-PRO"/>
        <family val="3"/>
        <charset val="128"/>
      </rPr>
      <t>前</t>
    </r>
    <r>
      <rPr>
        <sz val="11"/>
        <rFont val="HG丸ｺﾞｼｯｸM-PRO"/>
        <family val="3"/>
        <charset val="128"/>
      </rPr>
      <t>）</t>
    </r>
    <rPh sb="0" eb="2">
      <t>キュウヨ</t>
    </rPh>
    <rPh sb="2" eb="4">
      <t>ショトク</t>
    </rPh>
    <rPh sb="6" eb="8">
      <t>シツギョウ</t>
    </rPh>
    <rPh sb="8" eb="10">
      <t>ケイゲン</t>
    </rPh>
    <rPh sb="10" eb="11">
      <t>アト</t>
    </rPh>
    <rPh sb="14" eb="16">
      <t>ショトク</t>
    </rPh>
    <rPh sb="16" eb="18">
      <t>キンガク</t>
    </rPh>
    <rPh sb="18" eb="20">
      <t>チョウセイ</t>
    </rPh>
    <rPh sb="20" eb="22">
      <t>コウジョ</t>
    </rPh>
    <rPh sb="22" eb="23">
      <t>マエ</t>
    </rPh>
    <phoneticPr fontId="3"/>
  </si>
  <si>
    <t>軽減判定所得</t>
    <rPh sb="0" eb="2">
      <t>ケイゲン</t>
    </rPh>
    <rPh sb="2" eb="4">
      <t>ハンテイ</t>
    </rPh>
    <rPh sb="4" eb="6">
      <t>ショトク</t>
    </rPh>
    <phoneticPr fontId="3"/>
  </si>
  <si>
    <t>医療分
所得割額</t>
    <rPh sb="0" eb="2">
      <t>イリョウ</t>
    </rPh>
    <rPh sb="2" eb="3">
      <t>ブン</t>
    </rPh>
    <rPh sb="4" eb="6">
      <t>ショトク</t>
    </rPh>
    <rPh sb="6" eb="7">
      <t>ワリ</t>
    </rPh>
    <rPh sb="7" eb="8">
      <t>ガク</t>
    </rPh>
    <phoneticPr fontId="3"/>
  </si>
  <si>
    <t>医療分
均等割額</t>
    <rPh sb="0" eb="2">
      <t>イリョウ</t>
    </rPh>
    <rPh sb="2" eb="3">
      <t>ブン</t>
    </rPh>
    <rPh sb="4" eb="7">
      <t>キントウワリ</t>
    </rPh>
    <rPh sb="7" eb="8">
      <t>ガク</t>
    </rPh>
    <phoneticPr fontId="3"/>
  </si>
  <si>
    <t>支援等分
所得割額</t>
    <rPh sb="0" eb="2">
      <t>シエン</t>
    </rPh>
    <rPh sb="2" eb="3">
      <t>トウ</t>
    </rPh>
    <rPh sb="3" eb="4">
      <t>ブン</t>
    </rPh>
    <rPh sb="5" eb="7">
      <t>ショトク</t>
    </rPh>
    <rPh sb="7" eb="8">
      <t>ワリ</t>
    </rPh>
    <rPh sb="8" eb="9">
      <t>ガク</t>
    </rPh>
    <phoneticPr fontId="3"/>
  </si>
  <si>
    <t>支援等分
均等割額</t>
    <rPh sb="0" eb="2">
      <t>シエン</t>
    </rPh>
    <rPh sb="2" eb="3">
      <t>トウ</t>
    </rPh>
    <rPh sb="3" eb="4">
      <t>ブン</t>
    </rPh>
    <rPh sb="5" eb="8">
      <t>キントウワリ</t>
    </rPh>
    <rPh sb="8" eb="9">
      <t>ガク</t>
    </rPh>
    <phoneticPr fontId="3"/>
  </si>
  <si>
    <t>介護分
所得割額</t>
    <rPh sb="0" eb="2">
      <t>カイゴ</t>
    </rPh>
    <rPh sb="2" eb="3">
      <t>ブン</t>
    </rPh>
    <rPh sb="4" eb="6">
      <t>ショトク</t>
    </rPh>
    <rPh sb="6" eb="7">
      <t>ワリ</t>
    </rPh>
    <rPh sb="7" eb="8">
      <t>ガク</t>
    </rPh>
    <phoneticPr fontId="3"/>
  </si>
  <si>
    <t>介護分
均等割額</t>
    <rPh sb="0" eb="2">
      <t>カイゴ</t>
    </rPh>
    <rPh sb="2" eb="3">
      <t>ブン</t>
    </rPh>
    <rPh sb="4" eb="7">
      <t>キントウワリ</t>
    </rPh>
    <rPh sb="7" eb="8">
      <t>ガク</t>
    </rPh>
    <phoneticPr fontId="3"/>
  </si>
  <si>
    <t>１．加入期間を選択してください。(途中で加入される方は、年度末の3月までの月数を選択してください。)</t>
    <rPh sb="2" eb="4">
      <t>カニュウ</t>
    </rPh>
    <rPh sb="4" eb="6">
      <t>キカン</t>
    </rPh>
    <rPh sb="7" eb="9">
      <t>センタク</t>
    </rPh>
    <rPh sb="17" eb="19">
      <t>トチュウ</t>
    </rPh>
    <rPh sb="20" eb="22">
      <t>カニュウ</t>
    </rPh>
    <rPh sb="25" eb="26">
      <t>カタ</t>
    </rPh>
    <rPh sb="28" eb="31">
      <t>ネンドマツ</t>
    </rPh>
    <rPh sb="33" eb="34">
      <t>ガツ</t>
    </rPh>
    <rPh sb="37" eb="39">
      <t>ツキスウ</t>
    </rPh>
    <rPh sb="40" eb="42">
      <t>センタク</t>
    </rPh>
    <phoneticPr fontId="3"/>
  </si>
  <si>
    <t>加入する人</t>
    <rPh sb="0" eb="2">
      <t>カニュウ</t>
    </rPh>
    <rPh sb="4" eb="5">
      <t>ヒト</t>
    </rPh>
    <phoneticPr fontId="3"/>
  </si>
  <si>
    <r>
      <t xml:space="preserve">年齢
</t>
    </r>
    <r>
      <rPr>
        <sz val="14"/>
        <color theme="1"/>
        <rFont val="HG丸ｺﾞｼｯｸM-PRO"/>
        <family val="3"/>
        <charset val="128"/>
      </rPr>
      <t>※２</t>
    </r>
    <rPh sb="0" eb="2">
      <t>ネンレイ</t>
    </rPh>
    <phoneticPr fontId="3"/>
  </si>
  <si>
    <t>その他の所得
(雑所得、営業所得、譲渡一時所得等）</t>
    <rPh sb="2" eb="3">
      <t>タ</t>
    </rPh>
    <rPh sb="4" eb="6">
      <t>ショトク</t>
    </rPh>
    <rPh sb="8" eb="11">
      <t>ザツショトク</t>
    </rPh>
    <rPh sb="12" eb="14">
      <t>エイギョウ</t>
    </rPh>
    <rPh sb="14" eb="16">
      <t>ショトク</t>
    </rPh>
    <rPh sb="17" eb="19">
      <t>ジョウト</t>
    </rPh>
    <rPh sb="19" eb="21">
      <t>イチジ</t>
    </rPh>
    <rPh sb="21" eb="23">
      <t>ショトク</t>
    </rPh>
    <rPh sb="23" eb="24">
      <t>ナド</t>
    </rPh>
    <phoneticPr fontId="3"/>
  </si>
  <si>
    <t>倒産・解雇・雇い止めによる離職の場合選択
※３</t>
    <rPh sb="0" eb="2">
      <t>トウサン</t>
    </rPh>
    <rPh sb="3" eb="5">
      <t>カイコ</t>
    </rPh>
    <rPh sb="6" eb="7">
      <t>ヤト</t>
    </rPh>
    <rPh sb="8" eb="9">
      <t>ド</t>
    </rPh>
    <rPh sb="13" eb="15">
      <t>リショク</t>
    </rPh>
    <rPh sb="16" eb="18">
      <t>バアイ</t>
    </rPh>
    <rPh sb="18" eb="20">
      <t>センタク</t>
    </rPh>
    <phoneticPr fontId="3"/>
  </si>
  <si>
    <t>世帯主が国保加入者でない場合選択
※４</t>
    <rPh sb="0" eb="3">
      <t>セタイヌシ</t>
    </rPh>
    <rPh sb="4" eb="6">
      <t>コクホ</t>
    </rPh>
    <rPh sb="6" eb="9">
      <t>カニュウシャ</t>
    </rPh>
    <rPh sb="12" eb="14">
      <t>バアイ</t>
    </rPh>
    <rPh sb="14" eb="16">
      <t>センタク</t>
    </rPh>
    <phoneticPr fontId="3"/>
  </si>
  <si>
    <t>世帯主※1</t>
    <rPh sb="0" eb="3">
      <t>セタイヌシ</t>
    </rPh>
    <phoneticPr fontId="3"/>
  </si>
  <si>
    <t>加入者Ａ</t>
    <rPh sb="0" eb="3">
      <t>カニュウシャ</t>
    </rPh>
    <phoneticPr fontId="3"/>
  </si>
  <si>
    <t>加入者Ｂ</t>
    <rPh sb="0" eb="3">
      <t>カニュウシャ</t>
    </rPh>
    <phoneticPr fontId="3"/>
  </si>
  <si>
    <t>加入者Ｃ</t>
    <rPh sb="0" eb="3">
      <t>カニュウシャ</t>
    </rPh>
    <phoneticPr fontId="3"/>
  </si>
  <si>
    <t>給与所得者等の数</t>
    <rPh sb="0" eb="2">
      <t>キュウヨ</t>
    </rPh>
    <rPh sb="2" eb="4">
      <t>ショトク</t>
    </rPh>
    <rPh sb="4" eb="5">
      <t>シャ</t>
    </rPh>
    <rPh sb="5" eb="6">
      <t>トウ</t>
    </rPh>
    <rPh sb="7" eb="8">
      <t>カズ</t>
    </rPh>
    <phoneticPr fontId="3"/>
  </si>
  <si>
    <t>未就学児数</t>
    <rPh sb="0" eb="4">
      <t>ミシュウガクジ</t>
    </rPh>
    <rPh sb="4" eb="5">
      <t>スウ</t>
    </rPh>
    <phoneticPr fontId="3"/>
  </si>
  <si>
    <t>軽減判定所得合計</t>
    <rPh sb="0" eb="2">
      <t>ケイゲン</t>
    </rPh>
    <rPh sb="2" eb="4">
      <t>ハンテイ</t>
    </rPh>
    <rPh sb="4" eb="6">
      <t>ショトク</t>
    </rPh>
    <rPh sb="6" eb="8">
      <t>ゴウケイ</t>
    </rPh>
    <phoneticPr fontId="3"/>
  </si>
  <si>
    <t>医療分
所得割額合計</t>
    <rPh sb="8" eb="10">
      <t>ゴウケイ</t>
    </rPh>
    <phoneticPr fontId="3"/>
  </si>
  <si>
    <t>医療分
均等割額合計</t>
    <phoneticPr fontId="3"/>
  </si>
  <si>
    <t>支援等分
所得割額合計</t>
    <phoneticPr fontId="3"/>
  </si>
  <si>
    <t>支援等分
均等割額合計</t>
    <phoneticPr fontId="3"/>
  </si>
  <si>
    <t>介護分
所得割額合計</t>
    <phoneticPr fontId="3"/>
  </si>
  <si>
    <t>介護分
均等割額合計</t>
    <phoneticPr fontId="3"/>
  </si>
  <si>
    <t>加入者Ｄ</t>
    <rPh sb="0" eb="3">
      <t>カニュウシャ</t>
    </rPh>
    <phoneticPr fontId="3"/>
  </si>
  <si>
    <t>加入者Ｅ</t>
    <rPh sb="0" eb="3">
      <t>カニュウシャ</t>
    </rPh>
    <phoneticPr fontId="3"/>
  </si>
  <si>
    <t>加入者Ｆ</t>
    <rPh sb="0" eb="3">
      <t>カニュウシャ</t>
    </rPh>
    <phoneticPr fontId="3"/>
  </si>
  <si>
    <t>加入者Ｇ</t>
    <rPh sb="0" eb="3">
      <t>カニュウシャ</t>
    </rPh>
    <phoneticPr fontId="3"/>
  </si>
  <si>
    <t>７軽</t>
    <rPh sb="1" eb="2">
      <t>ケイ</t>
    </rPh>
    <phoneticPr fontId="3"/>
  </si>
  <si>
    <t>５軽</t>
    <rPh sb="1" eb="2">
      <t>ケイ</t>
    </rPh>
    <phoneticPr fontId="3"/>
  </si>
  <si>
    <t>２軽</t>
    <rPh sb="1" eb="2">
      <t>ケイ</t>
    </rPh>
    <phoneticPr fontId="3"/>
  </si>
  <si>
    <t>◆（参考）積算内訳</t>
    <rPh sb="2" eb="4">
      <t>サンコウ</t>
    </rPh>
    <rPh sb="5" eb="7">
      <t>セキサン</t>
    </rPh>
    <rPh sb="7" eb="9">
      <t>ウチワケ</t>
    </rPh>
    <phoneticPr fontId="3"/>
  </si>
  <si>
    <t>軽減対象所得基準額</t>
    <rPh sb="0" eb="2">
      <t>ケイゲン</t>
    </rPh>
    <rPh sb="2" eb="4">
      <t>タイショウ</t>
    </rPh>
    <rPh sb="4" eb="6">
      <t>ショトク</t>
    </rPh>
    <rPh sb="6" eb="8">
      <t>キジュン</t>
    </rPh>
    <rPh sb="8" eb="9">
      <t>ガク</t>
    </rPh>
    <phoneticPr fontId="3"/>
  </si>
  <si>
    <t>※4…世帯主の方が国保加入者でない場合、「擬制世帯主」を選択してください。（世帯主が75歳以上の後期高齢者医療制度に加入中の場合を含む）</t>
    <rPh sb="7" eb="8">
      <t>カタ</t>
    </rPh>
    <rPh sb="9" eb="11">
      <t>コクホ</t>
    </rPh>
    <rPh sb="11" eb="14">
      <t>カニュウシャ</t>
    </rPh>
    <rPh sb="17" eb="19">
      <t>バアイ</t>
    </rPh>
    <rPh sb="28" eb="30">
      <t>センタク</t>
    </rPh>
    <rPh sb="65" eb="66">
      <t>フク</t>
    </rPh>
    <phoneticPr fontId="3"/>
  </si>
  <si>
    <t>区分</t>
    <rPh sb="0" eb="2">
      <t>クブン</t>
    </rPh>
    <phoneticPr fontId="3"/>
  </si>
  <si>
    <t>軽減あり</t>
    <rPh sb="0" eb="2">
      <t>ケイゲン</t>
    </rPh>
    <phoneticPr fontId="3"/>
  </si>
  <si>
    <t>軽減なし</t>
    <rPh sb="0" eb="2">
      <t>ケイゲン</t>
    </rPh>
    <phoneticPr fontId="3"/>
  </si>
  <si>
    <t>軽減割合</t>
    <rPh sb="0" eb="2">
      <t>ケイゲン</t>
    </rPh>
    <rPh sb="2" eb="4">
      <t>ワリアイ</t>
    </rPh>
    <phoneticPr fontId="3"/>
  </si>
  <si>
    <t>支援分</t>
    <rPh sb="0" eb="2">
      <t>シエン</t>
    </rPh>
    <rPh sb="2" eb="3">
      <t>ブン</t>
    </rPh>
    <phoneticPr fontId="3"/>
  </si>
  <si>
    <t>均等割額の割合</t>
    <rPh sb="0" eb="3">
      <t>キントウワリ</t>
    </rPh>
    <rPh sb="3" eb="4">
      <t>ガク</t>
    </rPh>
    <rPh sb="5" eb="7">
      <t>ワリアイ</t>
    </rPh>
    <phoneticPr fontId="3"/>
  </si>
  <si>
    <t>①所得割額</t>
    <rPh sb="1" eb="3">
      <t>ショトク</t>
    </rPh>
    <rPh sb="3" eb="4">
      <t>ワリ</t>
    </rPh>
    <rPh sb="4" eb="5">
      <t>ガク</t>
    </rPh>
    <phoneticPr fontId="3"/>
  </si>
  <si>
    <t>②均等割額（軽減あり）</t>
    <rPh sb="1" eb="4">
      <t>キントウワリ</t>
    </rPh>
    <rPh sb="4" eb="5">
      <t>ガク</t>
    </rPh>
    <rPh sb="6" eb="8">
      <t>ケイゲン</t>
    </rPh>
    <phoneticPr fontId="3"/>
  </si>
  <si>
    <t>◆計算結果内訳</t>
    <rPh sb="1" eb="3">
      <t>ケイサン</t>
    </rPh>
    <rPh sb="3" eb="5">
      <t>ケッカ</t>
    </rPh>
    <rPh sb="5" eb="7">
      <t>ウチワケ</t>
    </rPh>
    <phoneticPr fontId="3"/>
  </si>
  <si>
    <t>◆軽減率</t>
    <rPh sb="1" eb="3">
      <t>ケイゲン</t>
    </rPh>
    <rPh sb="3" eb="4">
      <t>リツ</t>
    </rPh>
    <phoneticPr fontId="3"/>
  </si>
  <si>
    <t>所得が一定基準以下の場合に均等割が次の割合で軽減されます。</t>
    <rPh sb="0" eb="2">
      <t>ショトク</t>
    </rPh>
    <rPh sb="3" eb="5">
      <t>イッテイ</t>
    </rPh>
    <rPh sb="5" eb="7">
      <t>キジュン</t>
    </rPh>
    <rPh sb="7" eb="9">
      <t>イカ</t>
    </rPh>
    <rPh sb="10" eb="12">
      <t>バアイ</t>
    </rPh>
    <rPh sb="13" eb="16">
      <t>キントウワリ</t>
    </rPh>
    <rPh sb="17" eb="18">
      <t>ツギ</t>
    </rPh>
    <rPh sb="19" eb="21">
      <t>ワリアイ</t>
    </rPh>
    <rPh sb="22" eb="24">
      <t>ケイゲン</t>
    </rPh>
    <phoneticPr fontId="3"/>
  </si>
  <si>
    <t>ただし、世帯内に所得未申告者の方がいる場合、軽減は適用されません。</t>
    <rPh sb="4" eb="6">
      <t>セタイ</t>
    </rPh>
    <rPh sb="6" eb="7">
      <t>ナイ</t>
    </rPh>
    <rPh sb="8" eb="10">
      <t>ショトク</t>
    </rPh>
    <rPh sb="10" eb="14">
      <t>ミシンコクシャ</t>
    </rPh>
    <rPh sb="15" eb="16">
      <t>カタ</t>
    </rPh>
    <rPh sb="19" eb="21">
      <t>バアイ</t>
    </rPh>
    <rPh sb="22" eb="24">
      <t>ケイゲン</t>
    </rPh>
    <rPh sb="25" eb="27">
      <t>テキヨウ</t>
    </rPh>
    <phoneticPr fontId="3"/>
  </si>
  <si>
    <t>・年度途中に75歳を迎える方は誕生月分より後期高齢者医療制度へ移行しますので、本エクセルでは正しく計算されません。</t>
    <rPh sb="1" eb="3">
      <t>ネンド</t>
    </rPh>
    <rPh sb="3" eb="5">
      <t>トチュウ</t>
    </rPh>
    <rPh sb="8" eb="9">
      <t>サイ</t>
    </rPh>
    <rPh sb="10" eb="11">
      <t>ムカ</t>
    </rPh>
    <rPh sb="13" eb="14">
      <t>カタ</t>
    </rPh>
    <rPh sb="15" eb="17">
      <t>タンジョウ</t>
    </rPh>
    <rPh sb="17" eb="18">
      <t>ツキ</t>
    </rPh>
    <rPh sb="18" eb="19">
      <t>ブン</t>
    </rPh>
    <rPh sb="21" eb="30">
      <t>コウキコウレイシャイリョウセイド</t>
    </rPh>
    <rPh sb="31" eb="33">
      <t>イコウ</t>
    </rPh>
    <rPh sb="39" eb="40">
      <t>ホン</t>
    </rPh>
    <rPh sb="46" eb="47">
      <t>タダ</t>
    </rPh>
    <rPh sb="49" eb="51">
      <t>ケイサン</t>
    </rPh>
    <phoneticPr fontId="3"/>
  </si>
  <si>
    <t>平等割</t>
    <rPh sb="0" eb="2">
      <t>ビョウドウ</t>
    </rPh>
    <rPh sb="2" eb="3">
      <t>ワリ</t>
    </rPh>
    <phoneticPr fontId="3"/>
  </si>
  <si>
    <t>基礎控除</t>
    <rPh sb="0" eb="2">
      <t>キソ</t>
    </rPh>
    <rPh sb="2" eb="4">
      <t>コウジョ</t>
    </rPh>
    <phoneticPr fontId="3"/>
  </si>
  <si>
    <t>給与所得</t>
    <rPh sb="0" eb="2">
      <t>キュウヨ</t>
    </rPh>
    <rPh sb="2" eb="4">
      <t>ショトク</t>
    </rPh>
    <phoneticPr fontId="3"/>
  </si>
  <si>
    <t>非自発的失業</t>
    <phoneticPr fontId="3"/>
  </si>
  <si>
    <t>非自発
（1：該当、
０：非該当）</t>
    <rPh sb="0" eb="1">
      <t>ヒ</t>
    </rPh>
    <rPh sb="1" eb="3">
      <t>ジハツ</t>
    </rPh>
    <rPh sb="7" eb="9">
      <t>ガイトウ</t>
    </rPh>
    <rPh sb="13" eb="16">
      <t>ヒガイトウ</t>
    </rPh>
    <phoneticPr fontId="3"/>
  </si>
  <si>
    <t>非自発</t>
    <rPh sb="0" eb="1">
      <t>ヒ</t>
    </rPh>
    <rPh sb="1" eb="3">
      <t>ジハツ</t>
    </rPh>
    <phoneticPr fontId="3"/>
  </si>
  <si>
    <t>所得割基礎額</t>
    <rPh sb="0" eb="2">
      <t>ショトク</t>
    </rPh>
    <rPh sb="2" eb="3">
      <t>ワリ</t>
    </rPh>
    <rPh sb="3" eb="5">
      <t>キソ</t>
    </rPh>
    <rPh sb="5" eb="6">
      <t>ガク</t>
    </rPh>
    <phoneticPr fontId="3"/>
  </si>
  <si>
    <t>擬制世帯主</t>
    <phoneticPr fontId="3"/>
  </si>
  <si>
    <t>65歳以上</t>
    <rPh sb="2" eb="3">
      <t>サイ</t>
    </rPh>
    <rPh sb="3" eb="5">
      <t>イジョウ</t>
    </rPh>
    <phoneticPr fontId="3"/>
  </si>
  <si>
    <t>65歳未満</t>
    <rPh sb="2" eb="5">
      <t>サイミマン</t>
    </rPh>
    <phoneticPr fontId="3"/>
  </si>
  <si>
    <t>給与所得者等区分
（1：該当、
0：非該当）</t>
    <rPh sb="0" eb="2">
      <t>キュウヨ</t>
    </rPh>
    <rPh sb="2" eb="4">
      <t>ショトク</t>
    </rPh>
    <rPh sb="4" eb="6">
      <t>シャナド</t>
    </rPh>
    <rPh sb="6" eb="8">
      <t>クブン</t>
    </rPh>
    <rPh sb="12" eb="14">
      <t>ガイトウ</t>
    </rPh>
    <rPh sb="18" eb="21">
      <t>ヒガイトウ</t>
    </rPh>
    <phoneticPr fontId="3"/>
  </si>
  <si>
    <t>被保</t>
    <rPh sb="0" eb="1">
      <t>ヒ</t>
    </rPh>
    <rPh sb="1" eb="2">
      <t>ホ</t>
    </rPh>
    <phoneticPr fontId="3"/>
  </si>
  <si>
    <t>40～64歳</t>
    <rPh sb="5" eb="6">
      <t>サイ</t>
    </rPh>
    <phoneticPr fontId="3"/>
  </si>
  <si>
    <t>被保険者</t>
    <rPh sb="0" eb="1">
      <t>ヒ</t>
    </rPh>
    <rPh sb="1" eb="4">
      <t>ホケンシャ</t>
    </rPh>
    <phoneticPr fontId="3"/>
  </si>
  <si>
    <t>医療分
平等割合計</t>
    <rPh sb="4" eb="6">
      <t>ビョウドウ</t>
    </rPh>
    <rPh sb="6" eb="7">
      <t>ワリ</t>
    </rPh>
    <phoneticPr fontId="3"/>
  </si>
  <si>
    <t>支援金分
平等割合計</t>
    <rPh sb="0" eb="2">
      <t>シエン</t>
    </rPh>
    <rPh sb="2" eb="3">
      <t>カネ</t>
    </rPh>
    <rPh sb="3" eb="4">
      <t>ブン</t>
    </rPh>
    <phoneticPr fontId="3"/>
  </si>
  <si>
    <t>介護分
平等割合計</t>
    <rPh sb="0" eb="2">
      <t>カイゴ</t>
    </rPh>
    <rPh sb="2" eb="3">
      <t>ブン</t>
    </rPh>
    <phoneticPr fontId="3"/>
  </si>
  <si>
    <t>③平等割額</t>
    <phoneticPr fontId="3"/>
  </si>
  <si>
    <t>④算出合計額（①＋③）</t>
    <phoneticPr fontId="3"/>
  </si>
  <si>
    <t>⑤決定保険税額</t>
    <phoneticPr fontId="3"/>
  </si>
  <si>
    <t>⑥月割保険税（⑤×月数÷12）</t>
    <phoneticPr fontId="3"/>
  </si>
  <si>
    <t>・前年中の所得の合計額が一定の基準以下の場合は均等割額が軽減されますが、課税対象者全員の所得が判明している（申告内容が確認できる）必要があります。</t>
    <rPh sb="1" eb="4">
      <t>ゼンネンチュウ</t>
    </rPh>
    <rPh sb="5" eb="7">
      <t>ショトク</t>
    </rPh>
    <rPh sb="8" eb="10">
      <t>ゴウケイ</t>
    </rPh>
    <rPh sb="10" eb="11">
      <t>ガク</t>
    </rPh>
    <rPh sb="12" eb="14">
      <t>イッテイ</t>
    </rPh>
    <rPh sb="15" eb="17">
      <t>キジュン</t>
    </rPh>
    <rPh sb="17" eb="19">
      <t>イカ</t>
    </rPh>
    <rPh sb="20" eb="22">
      <t>バアイ</t>
    </rPh>
    <rPh sb="23" eb="26">
      <t>キントウワリ</t>
    </rPh>
    <rPh sb="26" eb="27">
      <t>ガク</t>
    </rPh>
    <rPh sb="28" eb="30">
      <t>ケイゲン</t>
    </rPh>
    <rPh sb="36" eb="38">
      <t>カゼイ</t>
    </rPh>
    <rPh sb="38" eb="40">
      <t>タイショウ</t>
    </rPh>
    <rPh sb="40" eb="41">
      <t>シャ</t>
    </rPh>
    <rPh sb="41" eb="43">
      <t>ゼンイン</t>
    </rPh>
    <rPh sb="44" eb="46">
      <t>ショトク</t>
    </rPh>
    <rPh sb="47" eb="49">
      <t>ハンメイ</t>
    </rPh>
    <rPh sb="54" eb="56">
      <t>シンコク</t>
    </rPh>
    <rPh sb="56" eb="58">
      <t>ナイヨウ</t>
    </rPh>
    <rPh sb="59" eb="61">
      <t>カクニン</t>
    </rPh>
    <rPh sb="65" eb="67">
      <t>ヒツヨウ</t>
    </rPh>
    <phoneticPr fontId="3"/>
  </si>
  <si>
    <t>・本計算表では全員の申告があったものとして計算しております。</t>
    <phoneticPr fontId="3"/>
  </si>
  <si>
    <t xml:space="preserve">※3…この軽減を受けるには、申請が必要です。
</t>
    <rPh sb="5" eb="7">
      <t>ケイゲン</t>
    </rPh>
    <rPh sb="8" eb="9">
      <t>ウ</t>
    </rPh>
    <rPh sb="14" eb="16">
      <t>シンセイ</t>
    </rPh>
    <rPh sb="17" eb="19">
      <t>ヒツヨウ</t>
    </rPh>
    <phoneticPr fontId="3"/>
  </si>
  <si>
    <t>２．加入者の年齢区分を選択し、所得金額を入力してください。</t>
    <rPh sb="2" eb="4">
      <t>カニュウ</t>
    </rPh>
    <rPh sb="4" eb="5">
      <t>シャ</t>
    </rPh>
    <rPh sb="6" eb="8">
      <t>ネンレイ</t>
    </rPh>
    <rPh sb="8" eb="10">
      <t>クブン</t>
    </rPh>
    <rPh sb="11" eb="13">
      <t>センタク</t>
    </rPh>
    <rPh sb="15" eb="17">
      <t>ショトク</t>
    </rPh>
    <rPh sb="17" eb="19">
      <t>キンガク</t>
    </rPh>
    <rPh sb="19" eb="20">
      <t>ゼイガク</t>
    </rPh>
    <rPh sb="20" eb="22">
      <t>ニュウリョク</t>
    </rPh>
    <phoneticPr fontId="3"/>
  </si>
  <si>
    <t>※1…保険税の軽減判定をするため、世帯主が国保加入者ではない場合でも世帯主の所得は入力必須です。</t>
    <rPh sb="3" eb="5">
      <t>ホケン</t>
    </rPh>
    <rPh sb="5" eb="6">
      <t>ゼイ</t>
    </rPh>
    <rPh sb="7" eb="9">
      <t>ケイゲン</t>
    </rPh>
    <rPh sb="9" eb="11">
      <t>ハンテイ</t>
    </rPh>
    <rPh sb="17" eb="20">
      <t>セタイヌシ</t>
    </rPh>
    <rPh sb="30" eb="32">
      <t>バアイ</t>
    </rPh>
    <rPh sb="34" eb="37">
      <t>セタイヌシ</t>
    </rPh>
    <rPh sb="38" eb="40">
      <t>ショトク</t>
    </rPh>
    <rPh sb="41" eb="43">
      <t>ニュウリョク</t>
    </rPh>
    <rPh sb="43" eb="45">
      <t>ヒッス</t>
    </rPh>
    <phoneticPr fontId="3"/>
  </si>
  <si>
    <t>医療保険分
（加入者全員）</t>
    <rPh sb="0" eb="2">
      <t>イリョウ</t>
    </rPh>
    <rPh sb="2" eb="4">
      <t>ホケン</t>
    </rPh>
    <rPh sb="4" eb="5">
      <t>ブン</t>
    </rPh>
    <phoneticPr fontId="3"/>
  </si>
  <si>
    <t>後期高齢者支援金等分
（加入者全員）</t>
    <rPh sb="0" eb="2">
      <t>コウキ</t>
    </rPh>
    <rPh sb="2" eb="5">
      <t>コウレイシャ</t>
    </rPh>
    <rPh sb="5" eb="7">
      <t>シエン</t>
    </rPh>
    <rPh sb="7" eb="8">
      <t>キン</t>
    </rPh>
    <rPh sb="8" eb="9">
      <t>トウ</t>
    </rPh>
    <rPh sb="9" eb="10">
      <t>ブン</t>
    </rPh>
    <phoneticPr fontId="3"/>
  </si>
  <si>
    <t>・黄色の部分の該当部分を選択または入力してください。</t>
    <rPh sb="1" eb="3">
      <t>キイロ</t>
    </rPh>
    <rPh sb="2" eb="3">
      <t>イロ</t>
    </rPh>
    <rPh sb="4" eb="6">
      <t>ブブン</t>
    </rPh>
    <rPh sb="7" eb="9">
      <t>ガイトウ</t>
    </rPh>
    <rPh sb="9" eb="11">
      <t>ブブン</t>
    </rPh>
    <rPh sb="12" eb="14">
      <t>センタク</t>
    </rPh>
    <rPh sb="17" eb="19">
      <t>ニュウリョク</t>
    </rPh>
    <phoneticPr fontId="3"/>
  </si>
  <si>
    <t>・妊娠85日以上の分娩（死産、流産、早産及び人工妊娠中絶の場合を含む）をした方は産前産後期間相当分の所得割額と均等割額が届出により免除となりますので、本エクセルでは正し く計算されません。</t>
    <rPh sb="38" eb="39">
      <t>カタ</t>
    </rPh>
    <phoneticPr fontId="3"/>
  </si>
  <si>
    <t>・年度途中に40歳を迎える方は介護納付金分が月割りにて発生し、65歳を迎える方は別途請求がされるようになりますので、本エクセルでは正しく計算されません。</t>
    <rPh sb="1" eb="3">
      <t>ネンド</t>
    </rPh>
    <rPh sb="3" eb="5">
      <t>トチュウ</t>
    </rPh>
    <rPh sb="8" eb="9">
      <t>サイ</t>
    </rPh>
    <rPh sb="10" eb="11">
      <t>ムカ</t>
    </rPh>
    <rPh sb="13" eb="14">
      <t>カタ</t>
    </rPh>
    <rPh sb="15" eb="17">
      <t>カイゴ</t>
    </rPh>
    <rPh sb="17" eb="19">
      <t>ノウフ</t>
    </rPh>
    <rPh sb="19" eb="20">
      <t>キン</t>
    </rPh>
    <rPh sb="20" eb="21">
      <t>ブン</t>
    </rPh>
    <rPh sb="22" eb="24">
      <t>ツキワ</t>
    </rPh>
    <rPh sb="27" eb="29">
      <t>ハッセイ</t>
    </rPh>
    <rPh sb="35" eb="36">
      <t>ムカ</t>
    </rPh>
    <rPh sb="38" eb="39">
      <t>カタ</t>
    </rPh>
    <rPh sb="40" eb="42">
      <t>ベット</t>
    </rPh>
    <rPh sb="42" eb="44">
      <t>セイキュウ</t>
    </rPh>
    <rPh sb="58" eb="59">
      <t>ホン</t>
    </rPh>
    <rPh sb="65" eb="66">
      <t>タダ</t>
    </rPh>
    <rPh sb="68" eb="70">
      <t>ケイサン</t>
    </rPh>
    <phoneticPr fontId="3"/>
  </si>
  <si>
    <t>介護納付金分
（40歳から6４歳の加入者）</t>
    <rPh sb="0" eb="2">
      <t>カイゴ</t>
    </rPh>
    <rPh sb="2" eb="4">
      <t>ノウフ</t>
    </rPh>
    <rPh sb="4" eb="5">
      <t>キン</t>
    </rPh>
    <rPh sb="5" eb="6">
      <t>ブン</t>
    </rPh>
    <phoneticPr fontId="3"/>
  </si>
  <si>
    <t>子ども分</t>
    <rPh sb="0" eb="1">
      <t>コ</t>
    </rPh>
    <rPh sb="3" eb="4">
      <t>ブン</t>
    </rPh>
    <phoneticPr fontId="3"/>
  </si>
  <si>
    <t>所得割</t>
    <rPh sb="0" eb="3">
      <t>ショトクワリ</t>
    </rPh>
    <phoneticPr fontId="3"/>
  </si>
  <si>
    <t>子ども分
所得割額</t>
    <rPh sb="0" eb="1">
      <t>コ</t>
    </rPh>
    <rPh sb="3" eb="4">
      <t>ブン</t>
    </rPh>
    <rPh sb="5" eb="9">
      <t>ショトクワリガク</t>
    </rPh>
    <phoneticPr fontId="3"/>
  </si>
  <si>
    <t>子ども分
均等割額</t>
    <rPh sb="0" eb="1">
      <t>コ</t>
    </rPh>
    <rPh sb="3" eb="4">
      <t>ブン</t>
    </rPh>
    <rPh sb="5" eb="8">
      <t>キントウワリ</t>
    </rPh>
    <rPh sb="8" eb="9">
      <t>ガク</t>
    </rPh>
    <phoneticPr fontId="3"/>
  </si>
  <si>
    <t>子ども分　　　　平等割額合計</t>
    <rPh sb="0" eb="1">
      <t>コ</t>
    </rPh>
    <rPh sb="3" eb="4">
      <t>ブン</t>
    </rPh>
    <rPh sb="8" eb="12">
      <t>ビョウドウワリガク</t>
    </rPh>
    <rPh sb="12" eb="14">
      <t>ゴウケイ</t>
    </rPh>
    <phoneticPr fontId="3"/>
  </si>
  <si>
    <t>子ども分　　　　　均等割額合計</t>
    <rPh sb="9" eb="11">
      <t>キントウ</t>
    </rPh>
    <phoneticPr fontId="3"/>
  </si>
  <si>
    <t>子ども子育て支援金等分
（18歳以上の加入者）</t>
    <rPh sb="0" eb="1">
      <t>コ</t>
    </rPh>
    <rPh sb="3" eb="5">
      <t>コソダ</t>
    </rPh>
    <rPh sb="15" eb="18">
      <t>サイイジョウ</t>
    </rPh>
    <rPh sb="19" eb="22">
      <t>カニュウシャ</t>
    </rPh>
    <phoneticPr fontId="3"/>
  </si>
  <si>
    <t>令和8年度　愛川町国民健康保険税の試算表</t>
    <rPh sb="6" eb="9">
      <t>アイカワマチ</t>
    </rPh>
    <rPh sb="15" eb="16">
      <t>ゼイ</t>
    </rPh>
    <rPh sb="17" eb="20">
      <t>シサンヒョウ</t>
    </rPh>
    <phoneticPr fontId="3"/>
  </si>
  <si>
    <t>◆令和8年度分の国民健康保険税額</t>
    <phoneticPr fontId="3"/>
  </si>
  <si>
    <t>18歳以上</t>
    <rPh sb="2" eb="3">
      <t>サイ</t>
    </rPh>
    <rPh sb="3" eb="5">
      <t>イジョウ</t>
    </rPh>
    <phoneticPr fontId="3"/>
  </si>
  <si>
    <t>区分</t>
    <rPh sb="0" eb="2">
      <t>クブン</t>
    </rPh>
    <phoneticPr fontId="3"/>
  </si>
  <si>
    <t>軽減あり</t>
    <rPh sb="0" eb="2">
      <t>ケイゲン</t>
    </rPh>
    <phoneticPr fontId="3"/>
  </si>
  <si>
    <t>軽減なし</t>
    <rPh sb="0" eb="2">
      <t>ケイゲン</t>
    </rPh>
    <phoneticPr fontId="3"/>
  </si>
  <si>
    <t>子ども分</t>
    <rPh sb="0" eb="1">
      <t>コ</t>
    </rPh>
    <rPh sb="3" eb="4">
      <t>ブン</t>
    </rPh>
    <phoneticPr fontId="3"/>
  </si>
  <si>
    <t>子ども分　　　　所得割額合計</t>
    <rPh sb="8" eb="10">
      <t>ショトク</t>
    </rPh>
    <phoneticPr fontId="3"/>
  </si>
  <si>
    <t xml:space="preserve">※2…令和8年４月１日時点の年齢区分を入力してください。申請により、今年度小学１～３年生になる被保険者（未就学児は申請不要）の均等割額は2分の1減額されますので年齢を正しく選択してください。
</t>
    <rPh sb="3" eb="5">
      <t>レイワ</t>
    </rPh>
    <rPh sb="6" eb="7">
      <t>ネン</t>
    </rPh>
    <rPh sb="8" eb="9">
      <t>ガツ</t>
    </rPh>
    <rPh sb="10" eb="11">
      <t>ニチ</t>
    </rPh>
    <rPh sb="11" eb="13">
      <t>ジテン</t>
    </rPh>
    <rPh sb="14" eb="16">
      <t>ネンレイ</t>
    </rPh>
    <rPh sb="16" eb="18">
      <t>クブン</t>
    </rPh>
    <rPh sb="19" eb="21">
      <t>ニュウリョク</t>
    </rPh>
    <rPh sb="28" eb="30">
      <t>シンセイ</t>
    </rPh>
    <rPh sb="34" eb="37">
      <t>コンネンド</t>
    </rPh>
    <rPh sb="37" eb="39">
      <t>ショウガク</t>
    </rPh>
    <rPh sb="42" eb="44">
      <t>ネンセイ</t>
    </rPh>
    <rPh sb="47" eb="51">
      <t>ヒホケンシャ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</si>
</sst>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_ ;[Red]\▲#,##0\ &quot;円&quot;"/>
    <numFmt numFmtId="177" formatCode="#,##0_ "/>
    <numFmt numFmtId="178" formatCode="#,##0&quot;円&quot;"/>
    <numFmt numFmtId="179" formatCode="#,##0&quot;人&quot;_ ;[Red]\▲#,##0\ &quot;人&quot;"/>
    <numFmt numFmtId="180" formatCode="##,###&quot;円&quot;"/>
    <numFmt numFmtId="181" formatCode="0&quot;カ月&quot;"/>
  </numFmts>
  <fonts count="21" x14ac:knownFonts="1">
    <font>
      <sz val="11"/>
      <color theme="1"/>
      <name val="游ゴシック"/>
      <family val="2"/>
      <charset val="128"/>
      <scheme val="minor"/>
    </font>
    <font>
      <sz val="11"/>
      <color theme="1"/>
      <name val="游ゴシック"/>
      <family val="2"/>
      <charset val="128"/>
      <scheme val="minor"/>
    </font>
    <font>
      <b/>
      <sz val="26"/>
      <color theme="1"/>
      <name val="HG丸ｺﾞｼｯｸM-PRO"/>
      <family val="3"/>
      <charset val="128"/>
    </font>
    <font>
      <sz val="6"/>
      <name val="游ゴシック"/>
      <family val="2"/>
      <charset val="128"/>
      <scheme val="minor"/>
    </font>
    <font>
      <sz val="14"/>
      <color theme="1"/>
      <name val="HG丸ｺﾞｼｯｸM-PRO"/>
      <family val="3"/>
      <charset val="128"/>
    </font>
    <font>
      <sz val="11"/>
      <name val="HG丸ｺﾞｼｯｸM-PRO"/>
      <family val="3"/>
      <charset val="128"/>
    </font>
    <font>
      <sz val="11"/>
      <color theme="1"/>
      <name val="HG丸ｺﾞｼｯｸM-PRO"/>
      <family val="3"/>
      <charset val="128"/>
    </font>
    <font>
      <b/>
      <sz val="14"/>
      <color theme="1"/>
      <name val="HG丸ｺﾞｼｯｸM-PRO"/>
      <family val="3"/>
      <charset val="128"/>
    </font>
    <font>
      <sz val="14"/>
      <name val="HG丸ｺﾞｼｯｸM-PRO"/>
      <family val="3"/>
      <charset val="128"/>
    </font>
    <font>
      <sz val="12"/>
      <name val="HG丸ｺﾞｼｯｸM-PRO"/>
      <family val="3"/>
      <charset val="128"/>
    </font>
    <font>
      <b/>
      <sz val="16"/>
      <color theme="1"/>
      <name val="HG丸ｺﾞｼｯｸM-PRO"/>
      <family val="3"/>
      <charset val="128"/>
    </font>
    <font>
      <b/>
      <sz val="11"/>
      <color rgb="FFFF0000"/>
      <name val="HG丸ｺﾞｼｯｸM-PRO"/>
      <family val="3"/>
      <charset val="128"/>
    </font>
    <font>
      <b/>
      <sz val="18"/>
      <color theme="1"/>
      <name val="HG丸ｺﾞｼｯｸM-PRO"/>
      <family val="3"/>
      <charset val="128"/>
    </font>
    <font>
      <sz val="12"/>
      <color theme="1"/>
      <name val="HG丸ｺﾞｼｯｸM-PRO"/>
      <family val="3"/>
      <charset val="128"/>
    </font>
    <font>
      <b/>
      <sz val="16"/>
      <name val="HG丸ｺﾞｼｯｸM-PRO"/>
      <family val="3"/>
      <charset val="128"/>
    </font>
    <font>
      <sz val="16"/>
      <color theme="1"/>
      <name val="HG丸ｺﾞｼｯｸM-PRO"/>
      <family val="3"/>
      <charset val="128"/>
    </font>
    <font>
      <sz val="10"/>
      <color theme="1"/>
      <name val="HG丸ｺﾞｼｯｸM-PRO"/>
      <family val="3"/>
      <charset val="128"/>
    </font>
    <font>
      <sz val="13"/>
      <color theme="1"/>
      <name val="HG丸ｺﾞｼｯｸM-PRO"/>
      <family val="3"/>
      <charset val="128"/>
    </font>
    <font>
      <sz val="13"/>
      <name val="HG丸ｺﾞｼｯｸM-PRO"/>
      <family val="3"/>
      <charset val="128"/>
    </font>
    <font>
      <sz val="9"/>
      <color theme="1"/>
      <name val="HG丸ｺﾞｼｯｸM-PRO"/>
      <family val="3"/>
      <charset val="128"/>
    </font>
    <font>
      <sz val="9"/>
      <color indexed="8"/>
      <name val="HG丸ｺﾞｼｯｸM-PRO"/>
      <family val="3"/>
      <charset val="128"/>
    </font>
  </fonts>
  <fills count="12">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rgb="FF66FFCC"/>
        <bgColor indexed="64"/>
      </patternFill>
    </fill>
    <fill>
      <patternFill patternType="solid">
        <fgColor rgb="FF00FFFF"/>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rgb="FFFEC2C2"/>
        <bgColor indexed="64"/>
      </patternFill>
    </fill>
    <fill>
      <patternFill patternType="solid">
        <fgColor rgb="FFFF7401"/>
        <bgColor indexed="64"/>
      </patternFill>
    </fill>
    <fill>
      <patternFill patternType="solid">
        <fgColor rgb="FF66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00">
    <xf numFmtId="0" fontId="0" fillId="0" borderId="0" xfId="0">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xf>
    <xf numFmtId="0" fontId="6" fillId="2" borderId="0" xfId="0" applyFont="1" applyFill="1">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10" fontId="9" fillId="3" borderId="1" xfId="2" applyNumberFormat="1" applyFont="1" applyFill="1" applyBorder="1">
      <alignment vertical="center"/>
    </xf>
    <xf numFmtId="176" fontId="9" fillId="3" borderId="1" xfId="0" applyNumberFormat="1" applyFont="1" applyFill="1" applyBorder="1">
      <alignment vertical="center"/>
    </xf>
    <xf numFmtId="176" fontId="5" fillId="0" borderId="0" xfId="0" applyNumberFormat="1" applyFont="1">
      <alignment vertical="center"/>
    </xf>
    <xf numFmtId="177" fontId="5" fillId="0" borderId="0" xfId="0" applyNumberFormat="1" applyFont="1">
      <alignment vertical="center"/>
    </xf>
    <xf numFmtId="176" fontId="9" fillId="3" borderId="1" xfId="1" applyNumberFormat="1" applyFont="1" applyFill="1" applyBorder="1">
      <alignment vertical="center"/>
    </xf>
    <xf numFmtId="0" fontId="11" fillId="0" borderId="0" xfId="0" quotePrefix="1" applyFont="1">
      <alignment vertical="center"/>
    </xf>
    <xf numFmtId="0" fontId="11" fillId="0" borderId="0" xfId="0" applyFont="1">
      <alignment vertical="center"/>
    </xf>
    <xf numFmtId="0" fontId="6" fillId="2" borderId="0" xfId="0" applyFont="1" applyFill="1" applyAlignment="1">
      <alignment horizontal="center" vertical="center"/>
    </xf>
    <xf numFmtId="0" fontId="16" fillId="2" borderId="0" xfId="0" applyFont="1" applyFill="1" applyAlignment="1">
      <alignment horizontal="center" vertical="center"/>
    </xf>
    <xf numFmtId="0" fontId="16" fillId="0" borderId="1" xfId="0" applyFont="1" applyBorder="1" applyAlignment="1">
      <alignment horizontal="center" vertical="center"/>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176" fontId="5" fillId="0" borderId="1" xfId="0" applyNumberFormat="1" applyFont="1" applyBorder="1">
      <alignment vertical="center"/>
    </xf>
    <xf numFmtId="0" fontId="16" fillId="0" borderId="0" xfId="0" applyFont="1" applyAlignment="1">
      <alignment horizontal="center" vertical="center"/>
    </xf>
    <xf numFmtId="177" fontId="5" fillId="0" borderId="0" xfId="0" applyNumberFormat="1" applyFont="1" applyAlignment="1">
      <alignment horizontal="right" vertical="center"/>
    </xf>
    <xf numFmtId="179" fontId="5" fillId="0" borderId="1" xfId="0" applyNumberFormat="1" applyFont="1" applyBorder="1" applyAlignment="1">
      <alignment horizontal="center" vertical="center"/>
    </xf>
    <xf numFmtId="0" fontId="5" fillId="0" borderId="1" xfId="0" applyFont="1" applyBorder="1" applyAlignment="1">
      <alignment vertical="center" shrinkToFit="1"/>
    </xf>
    <xf numFmtId="0" fontId="5" fillId="0" borderId="1" xfId="0" applyFont="1" applyBorder="1">
      <alignment vertical="center"/>
    </xf>
    <xf numFmtId="0" fontId="4" fillId="5" borderId="16" xfId="0" applyFont="1" applyFill="1" applyBorder="1" applyAlignment="1">
      <alignment horizontal="center" vertical="center"/>
    </xf>
    <xf numFmtId="9" fontId="5" fillId="0" borderId="1" xfId="2" applyFont="1" applyBorder="1" applyAlignment="1">
      <alignment horizontal="center" vertical="center"/>
    </xf>
    <xf numFmtId="0" fontId="19" fillId="2" borderId="0" xfId="0" applyFont="1" applyFill="1">
      <alignment vertical="center"/>
    </xf>
    <xf numFmtId="0" fontId="19" fillId="0" borderId="0" xfId="0" applyFont="1">
      <alignment vertical="center"/>
    </xf>
    <xf numFmtId="176" fontId="4" fillId="0" borderId="6" xfId="0" applyNumberFormat="1" applyFont="1" applyBorder="1">
      <alignment vertical="center"/>
    </xf>
    <xf numFmtId="176" fontId="4" fillId="0" borderId="16" xfId="0" applyNumberFormat="1" applyFont="1" applyBorder="1">
      <alignment vertical="center"/>
    </xf>
    <xf numFmtId="176" fontId="4" fillId="0" borderId="8" xfId="0" applyNumberFormat="1" applyFont="1" applyBorder="1">
      <alignment vertical="center"/>
    </xf>
    <xf numFmtId="38" fontId="5" fillId="0" borderId="0" xfId="1" applyFont="1">
      <alignment vertical="center"/>
    </xf>
    <xf numFmtId="0" fontId="4" fillId="0" borderId="0" xfId="0" applyFont="1">
      <alignment vertical="center"/>
    </xf>
    <xf numFmtId="178" fontId="5" fillId="3" borderId="1" xfId="0" applyNumberFormat="1" applyFont="1" applyFill="1" applyBorder="1">
      <alignment vertical="center"/>
    </xf>
    <xf numFmtId="0" fontId="5" fillId="3" borderId="1" xfId="0" applyFont="1" applyFill="1" applyBorder="1" applyAlignment="1">
      <alignment horizontal="center" vertical="center"/>
    </xf>
    <xf numFmtId="0" fontId="5" fillId="0" borderId="1" xfId="0" applyFont="1" applyBorder="1" applyAlignment="1">
      <alignment horizontal="right" vertical="center"/>
    </xf>
    <xf numFmtId="176" fontId="4" fillId="0" borderId="7" xfId="0" applyNumberFormat="1" applyFont="1" applyBorder="1">
      <alignment vertical="center"/>
    </xf>
    <xf numFmtId="176" fontId="4" fillId="0" borderId="20" xfId="0" applyNumberFormat="1" applyFont="1" applyBorder="1">
      <alignment vertical="center"/>
    </xf>
    <xf numFmtId="176" fontId="4" fillId="0" borderId="21" xfId="0" applyNumberFormat="1" applyFont="1" applyBorder="1">
      <alignment vertical="center"/>
    </xf>
    <xf numFmtId="0" fontId="6" fillId="0" borderId="0" xfId="0" applyFont="1" applyAlignment="1">
      <alignment horizontal="center" vertical="center"/>
    </xf>
    <xf numFmtId="0" fontId="4" fillId="0" borderId="0" xfId="0" applyFont="1" applyAlignment="1">
      <alignment horizontal="center" vertical="center"/>
    </xf>
    <xf numFmtId="38" fontId="5" fillId="3" borderId="1" xfId="1" applyFont="1" applyFill="1" applyBorder="1">
      <alignment vertical="center"/>
    </xf>
    <xf numFmtId="176" fontId="4" fillId="8" borderId="8" xfId="0" applyNumberFormat="1" applyFont="1" applyFill="1" applyBorder="1">
      <alignment vertical="center"/>
    </xf>
    <xf numFmtId="38" fontId="5" fillId="0" borderId="0" xfId="1" applyFont="1" applyFill="1" applyBorder="1">
      <alignment vertical="center"/>
    </xf>
    <xf numFmtId="0" fontId="9" fillId="0" borderId="1" xfId="0" applyFont="1" applyBorder="1" applyAlignment="1">
      <alignment horizontal="center" vertical="center"/>
    </xf>
    <xf numFmtId="0" fontId="8" fillId="0" borderId="0" xfId="0" applyFont="1">
      <alignment vertical="center"/>
    </xf>
    <xf numFmtId="0" fontId="5" fillId="5" borderId="1"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8" xfId="0" applyFont="1" applyFill="1" applyBorder="1" applyAlignment="1">
      <alignment horizontal="center" vertical="center"/>
    </xf>
    <xf numFmtId="0" fontId="4" fillId="0" borderId="6" xfId="0" applyFont="1" applyBorder="1">
      <alignment vertical="center"/>
    </xf>
    <xf numFmtId="0" fontId="4" fillId="0" borderId="8" xfId="0" applyFont="1" applyBorder="1">
      <alignment vertical="center"/>
    </xf>
    <xf numFmtId="0" fontId="4" fillId="0" borderId="0" xfId="0" applyFont="1" applyAlignment="1" applyProtection="1">
      <alignment vertical="center" shrinkToFit="1"/>
      <protection locked="0"/>
    </xf>
    <xf numFmtId="176" fontId="4" fillId="8" borderId="6" xfId="0" applyNumberFormat="1" applyFont="1" applyFill="1" applyBorder="1">
      <alignment vertical="center"/>
    </xf>
    <xf numFmtId="0" fontId="5" fillId="8" borderId="0" xfId="0" applyFont="1" applyFill="1">
      <alignment vertical="center"/>
    </xf>
    <xf numFmtId="176" fontId="4" fillId="8" borderId="1" xfId="0" applyNumberFormat="1" applyFont="1" applyFill="1" applyBorder="1">
      <alignment vertical="center"/>
    </xf>
    <xf numFmtId="10" fontId="9" fillId="3" borderId="1" xfId="0" applyNumberFormat="1" applyFont="1" applyFill="1" applyBorder="1">
      <alignment vertical="center"/>
    </xf>
    <xf numFmtId="0" fontId="4" fillId="0" borderId="1" xfId="0" applyFont="1" applyBorder="1">
      <alignment vertical="center"/>
    </xf>
    <xf numFmtId="176" fontId="5" fillId="3" borderId="1" xfId="0" applyNumberFormat="1" applyFont="1" applyFill="1" applyBorder="1">
      <alignment vertical="center"/>
    </xf>
    <xf numFmtId="0" fontId="5" fillId="11" borderId="1" xfId="0" applyFont="1" applyFill="1" applyBorder="1" applyAlignment="1">
      <alignment horizontal="center" vertical="center"/>
    </xf>
    <xf numFmtId="0" fontId="9" fillId="11" borderId="1" xfId="0" applyFont="1" applyFill="1" applyBorder="1" applyAlignment="1">
      <alignment horizontal="center" vertical="center"/>
    </xf>
    <xf numFmtId="180" fontId="8" fillId="0" borderId="1" xfId="0" applyNumberFormat="1" applyFont="1" applyBorder="1">
      <alignment vertical="center"/>
    </xf>
    <xf numFmtId="0" fontId="4" fillId="0" borderId="0" xfId="0" applyFont="1" applyProtection="1">
      <alignment vertical="center"/>
      <protection locked="0"/>
    </xf>
    <xf numFmtId="0" fontId="7" fillId="0" borderId="0" xfId="0" applyFont="1" applyProtection="1">
      <alignment vertical="center"/>
      <protection locked="0"/>
    </xf>
    <xf numFmtId="0" fontId="13" fillId="0" borderId="0" xfId="0" applyFont="1" applyProtection="1">
      <alignment vertical="center"/>
      <protection locked="0"/>
    </xf>
    <xf numFmtId="0" fontId="7" fillId="0" borderId="0" xfId="0" applyFont="1" applyAlignment="1" applyProtection="1">
      <alignment horizontal="center" vertical="center"/>
      <protection locked="0"/>
    </xf>
    <xf numFmtId="0" fontId="6" fillId="0" borderId="0" xfId="0" applyFont="1" applyProtection="1">
      <alignment vertical="center"/>
      <protection locked="0"/>
    </xf>
    <xf numFmtId="0" fontId="4" fillId="0" borderId="0" xfId="0" applyFont="1" applyAlignment="1" applyProtection="1">
      <alignment horizontal="center" vertical="center"/>
      <protection locked="0"/>
    </xf>
    <xf numFmtId="0" fontId="17" fillId="0" borderId="0" xfId="0" applyFont="1" applyAlignment="1" applyProtection="1">
      <alignment vertical="top" wrapText="1"/>
      <protection locked="0"/>
    </xf>
    <xf numFmtId="0" fontId="17" fillId="0" borderId="0" xfId="0" applyFont="1" applyAlignment="1" applyProtection="1">
      <alignment horizontal="left" vertical="top" wrapText="1"/>
      <protection locked="0"/>
    </xf>
    <xf numFmtId="0" fontId="17" fillId="0" borderId="0" xfId="0" applyFont="1" applyAlignment="1" applyProtection="1">
      <alignment vertical="top"/>
      <protection locked="0"/>
    </xf>
    <xf numFmtId="0" fontId="17" fillId="0" borderId="0" xfId="0" applyFont="1" applyProtection="1">
      <alignment vertical="center"/>
      <protection locked="0"/>
    </xf>
    <xf numFmtId="177" fontId="4" fillId="0" borderId="0" xfId="0" applyNumberFormat="1"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3" fillId="0" borderId="0" xfId="0" applyFont="1" applyAlignment="1" applyProtection="1">
      <alignment horizontal="right" vertical="center"/>
      <protection locked="0"/>
    </xf>
    <xf numFmtId="0" fontId="19" fillId="0" borderId="0" xfId="0" applyFont="1" applyProtection="1">
      <alignment vertical="center"/>
      <protection locked="0"/>
    </xf>
    <xf numFmtId="0" fontId="4" fillId="0" borderId="18" xfId="0" applyFont="1" applyBorder="1" applyProtection="1">
      <alignment vertical="center"/>
      <protection locked="0"/>
    </xf>
    <xf numFmtId="0" fontId="4" fillId="0" borderId="19" xfId="0" applyFont="1" applyBorder="1" applyProtection="1">
      <alignment vertical="center"/>
      <protection locked="0"/>
    </xf>
    <xf numFmtId="176" fontId="4" fillId="0" borderId="19" xfId="0" applyNumberFormat="1" applyFont="1" applyBorder="1" applyAlignment="1" applyProtection="1">
      <alignment vertical="center" shrinkToFit="1"/>
      <protection locked="0"/>
    </xf>
    <xf numFmtId="176" fontId="4" fillId="0" borderId="19" xfId="0" applyNumberFormat="1" applyFont="1" applyBorder="1" applyAlignment="1" applyProtection="1">
      <alignment vertical="top" shrinkToFit="1"/>
      <protection locked="0"/>
    </xf>
    <xf numFmtId="176" fontId="4" fillId="0" borderId="0" xfId="0" applyNumberFormat="1" applyFont="1" applyAlignment="1" applyProtection="1">
      <alignment vertical="top" shrinkToFit="1"/>
      <protection locked="0"/>
    </xf>
    <xf numFmtId="176" fontId="4" fillId="0" borderId="18" xfId="0" applyNumberFormat="1" applyFont="1" applyBorder="1" applyAlignment="1" applyProtection="1">
      <alignment vertical="center" shrinkToFit="1"/>
      <protection locked="0"/>
    </xf>
    <xf numFmtId="0" fontId="4" fillId="0" borderId="14" xfId="0" applyFont="1" applyBorder="1" applyProtection="1">
      <alignment vertical="center"/>
      <protection locked="0"/>
    </xf>
    <xf numFmtId="0" fontId="4" fillId="0" borderId="5" xfId="0" applyFont="1" applyBorder="1" applyProtection="1">
      <alignment vertical="center"/>
      <protection locked="0"/>
    </xf>
    <xf numFmtId="0" fontId="20" fillId="0" borderId="5" xfId="0" applyFont="1" applyBorder="1" applyAlignment="1" applyProtection="1">
      <alignment horizontal="center"/>
      <protection locked="0"/>
    </xf>
    <xf numFmtId="0" fontId="4" fillId="0" borderId="15" xfId="0" applyFont="1" applyBorder="1" applyProtection="1">
      <alignment vertical="center"/>
      <protection locked="0"/>
    </xf>
    <xf numFmtId="0" fontId="7" fillId="0" borderId="0" xfId="0" applyFont="1" applyAlignment="1" applyProtection="1">
      <alignment horizontal="left" vertical="center"/>
      <protection locked="0"/>
    </xf>
    <xf numFmtId="180" fontId="4" fillId="0" borderId="0" xfId="1" applyNumberFormat="1" applyFont="1" applyProtection="1">
      <alignment vertical="center"/>
      <protection locked="0"/>
    </xf>
    <xf numFmtId="0" fontId="4" fillId="0" borderId="1"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76" fontId="9" fillId="3" borderId="6" xfId="0" applyNumberFormat="1" applyFont="1" applyFill="1" applyBorder="1" applyAlignment="1">
      <alignment horizontal="center" vertical="center"/>
    </xf>
    <xf numFmtId="176" fontId="9" fillId="3" borderId="7" xfId="0" applyNumberFormat="1" applyFont="1" applyFill="1" applyBorder="1" applyAlignment="1">
      <alignment horizontal="center" vertical="center"/>
    </xf>
    <xf numFmtId="176" fontId="9" fillId="3" borderId="8" xfId="0" applyNumberFormat="1" applyFont="1" applyFill="1" applyBorder="1" applyAlignment="1">
      <alignment horizontal="center" vertical="center"/>
    </xf>
    <xf numFmtId="178" fontId="4" fillId="0" borderId="0" xfId="0" applyNumberFormat="1" applyFont="1" applyAlignment="1" applyProtection="1">
      <alignment horizontal="center" vertical="center" shrinkToFit="1"/>
      <protection locked="0"/>
    </xf>
    <xf numFmtId="176" fontId="4" fillId="0" borderId="12" xfId="0" applyNumberFormat="1" applyFont="1" applyBorder="1" applyAlignment="1" applyProtection="1">
      <alignment horizontal="center" vertical="center" shrinkToFit="1"/>
      <protection locked="0"/>
    </xf>
    <xf numFmtId="176" fontId="4" fillId="0" borderId="17" xfId="0" applyNumberFormat="1" applyFont="1" applyBorder="1" applyAlignment="1" applyProtection="1">
      <alignment horizontal="center" vertical="center" shrinkToFit="1"/>
      <protection locked="0"/>
    </xf>
    <xf numFmtId="176" fontId="4" fillId="0" borderId="13" xfId="0" applyNumberFormat="1" applyFont="1" applyBorder="1" applyAlignment="1" applyProtection="1">
      <alignment horizontal="center" vertical="center" shrinkToFit="1"/>
      <protection locked="0"/>
    </xf>
    <xf numFmtId="176" fontId="4" fillId="0" borderId="18" xfId="0" applyNumberFormat="1" applyFont="1" applyBorder="1" applyAlignment="1" applyProtection="1">
      <alignment horizontal="center" vertical="center" shrinkToFit="1"/>
      <protection locked="0"/>
    </xf>
    <xf numFmtId="176" fontId="4" fillId="0" borderId="0" xfId="0" applyNumberFormat="1" applyFont="1" applyAlignment="1" applyProtection="1">
      <alignment horizontal="center" vertical="center" shrinkToFit="1"/>
      <protection locked="0"/>
    </xf>
    <xf numFmtId="176" fontId="4" fillId="0" borderId="19" xfId="0" applyNumberFormat="1" applyFont="1" applyBorder="1" applyAlignment="1" applyProtection="1">
      <alignment horizontal="center" vertical="center" shrinkToFit="1"/>
      <protection locked="0"/>
    </xf>
    <xf numFmtId="176" fontId="4" fillId="0" borderId="14" xfId="0" applyNumberFormat="1" applyFont="1" applyBorder="1" applyAlignment="1" applyProtection="1">
      <alignment horizontal="center" vertical="center" shrinkToFit="1"/>
      <protection locked="0"/>
    </xf>
    <xf numFmtId="176" fontId="4" fillId="0" borderId="5" xfId="0" applyNumberFormat="1" applyFont="1" applyBorder="1" applyAlignment="1" applyProtection="1">
      <alignment horizontal="center" vertical="center" shrinkToFit="1"/>
      <protection locked="0"/>
    </xf>
    <xf numFmtId="176" fontId="4" fillId="0" borderId="15" xfId="0" applyNumberFormat="1" applyFont="1" applyBorder="1" applyAlignment="1" applyProtection="1">
      <alignment horizontal="center" vertical="center" shrinkToFit="1"/>
      <protection locked="0"/>
    </xf>
    <xf numFmtId="0" fontId="15" fillId="4" borderId="2" xfId="0" applyFont="1" applyFill="1" applyBorder="1" applyAlignment="1" applyProtection="1">
      <alignment horizontal="center" vertical="center"/>
      <protection locked="0"/>
    </xf>
    <xf numFmtId="0" fontId="15" fillId="4" borderId="3" xfId="0" applyFont="1" applyFill="1" applyBorder="1" applyAlignment="1" applyProtection="1">
      <alignment horizontal="center" vertical="center"/>
      <protection locked="0"/>
    </xf>
    <xf numFmtId="0" fontId="15" fillId="4" borderId="4" xfId="0" applyFont="1" applyFill="1" applyBorder="1" applyAlignment="1" applyProtection="1">
      <alignment horizontal="center" vertical="center"/>
      <protection locked="0"/>
    </xf>
    <xf numFmtId="0" fontId="17" fillId="0" borderId="0" xfId="0" applyFont="1" applyAlignment="1" applyProtection="1">
      <alignment horizontal="left" vertical="top" wrapText="1"/>
      <protection locked="0"/>
    </xf>
    <xf numFmtId="0" fontId="17" fillId="0" borderId="0" xfId="0" applyFont="1" applyAlignment="1" applyProtection="1">
      <alignment horizontal="left" vertical="top"/>
      <protection locked="0"/>
    </xf>
    <xf numFmtId="0" fontId="18" fillId="0" borderId="0" xfId="0" applyFont="1" applyAlignment="1" applyProtection="1">
      <alignment horizontal="left" vertical="top"/>
      <protection locked="0"/>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4" fillId="8" borderId="6" xfId="0" applyFont="1" applyFill="1" applyBorder="1">
      <alignment vertical="center"/>
    </xf>
    <xf numFmtId="0" fontId="4" fillId="8" borderId="8" xfId="0" applyFont="1" applyFill="1" applyBorder="1">
      <alignment vertical="center"/>
    </xf>
    <xf numFmtId="0" fontId="4" fillId="9" borderId="12" xfId="0" applyFont="1" applyFill="1" applyBorder="1" applyAlignment="1" applyProtection="1">
      <alignment horizontal="center" vertical="center" wrapText="1"/>
      <protection locked="0"/>
    </xf>
    <xf numFmtId="0" fontId="4" fillId="9" borderId="17" xfId="0" applyFont="1" applyFill="1" applyBorder="1" applyAlignment="1" applyProtection="1">
      <alignment horizontal="center" vertical="center" wrapText="1"/>
      <protection locked="0"/>
    </xf>
    <xf numFmtId="0" fontId="4" fillId="9" borderId="13" xfId="0" applyFont="1" applyFill="1" applyBorder="1" applyAlignment="1" applyProtection="1">
      <alignment horizontal="center" vertical="center" wrapText="1"/>
      <protection locked="0"/>
    </xf>
    <xf numFmtId="0" fontId="4" fillId="9" borderId="14" xfId="0" applyFont="1" applyFill="1" applyBorder="1" applyAlignment="1" applyProtection="1">
      <alignment horizontal="center" vertical="center" wrapText="1"/>
      <protection locked="0"/>
    </xf>
    <xf numFmtId="0" fontId="4" fillId="9" borderId="5" xfId="0" applyFont="1" applyFill="1" applyBorder="1" applyAlignment="1" applyProtection="1">
      <alignment horizontal="center" vertical="center" wrapText="1"/>
      <protection locked="0"/>
    </xf>
    <xf numFmtId="0" fontId="4" fillId="9" borderId="15"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shrinkToFit="1"/>
      <protection locked="0"/>
    </xf>
    <xf numFmtId="0" fontId="4" fillId="3" borderId="17" xfId="0" applyFont="1" applyFill="1" applyBorder="1" applyAlignment="1" applyProtection="1">
      <alignment horizontal="center" vertical="center" wrapText="1" shrinkToFit="1"/>
      <protection locked="0"/>
    </xf>
    <xf numFmtId="0" fontId="4" fillId="3" borderId="13" xfId="0" applyFont="1" applyFill="1" applyBorder="1" applyAlignment="1" applyProtection="1">
      <alignment horizontal="center" vertical="center" wrapText="1" shrinkToFit="1"/>
      <protection locked="0"/>
    </xf>
    <xf numFmtId="0" fontId="4" fillId="3" borderId="14" xfId="0" applyFont="1" applyFill="1" applyBorder="1" applyAlignment="1" applyProtection="1">
      <alignment horizontal="center" vertical="center" wrapText="1" shrinkToFit="1"/>
      <protection locked="0"/>
    </xf>
    <xf numFmtId="0" fontId="4" fillId="3" borderId="5" xfId="0" applyFont="1" applyFill="1" applyBorder="1" applyAlignment="1" applyProtection="1">
      <alignment horizontal="center" vertical="center" wrapText="1" shrinkToFit="1"/>
      <protection locked="0"/>
    </xf>
    <xf numFmtId="0" fontId="4" fillId="3" borderId="15" xfId="0" applyFont="1" applyFill="1" applyBorder="1" applyAlignment="1" applyProtection="1">
      <alignment horizontal="center" vertical="center" wrapText="1" shrinkToFit="1"/>
      <protection locked="0"/>
    </xf>
    <xf numFmtId="0" fontId="4" fillId="10" borderId="12" xfId="0" applyFont="1" applyFill="1" applyBorder="1" applyAlignment="1" applyProtection="1">
      <alignment horizontal="center" vertical="center" wrapText="1"/>
      <protection locked="0"/>
    </xf>
    <xf numFmtId="0" fontId="4" fillId="10" borderId="17" xfId="0" applyFont="1" applyFill="1" applyBorder="1" applyAlignment="1" applyProtection="1">
      <alignment horizontal="center" vertical="center" wrapText="1"/>
      <protection locked="0"/>
    </xf>
    <xf numFmtId="0" fontId="4" fillId="10" borderId="13" xfId="0" applyFont="1" applyFill="1" applyBorder="1" applyAlignment="1" applyProtection="1">
      <alignment horizontal="center" vertical="center" wrapText="1"/>
      <protection locked="0"/>
    </xf>
    <xf numFmtId="0" fontId="4" fillId="10" borderId="18" xfId="0" applyFont="1" applyFill="1" applyBorder="1" applyAlignment="1" applyProtection="1">
      <alignment horizontal="center" vertical="center" wrapText="1"/>
      <protection locked="0"/>
    </xf>
    <xf numFmtId="0" fontId="4" fillId="10" borderId="0" xfId="0" applyFont="1" applyFill="1" applyAlignment="1" applyProtection="1">
      <alignment horizontal="center" vertical="center" wrapText="1"/>
      <protection locked="0"/>
    </xf>
    <xf numFmtId="0" fontId="4" fillId="10" borderId="19" xfId="0" applyFont="1" applyFill="1" applyBorder="1" applyAlignment="1" applyProtection="1">
      <alignment horizontal="center" vertical="center" wrapText="1"/>
      <protection locked="0"/>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4" fillId="0" borderId="6" xfId="0" applyFont="1" applyBorder="1">
      <alignment vertical="center"/>
    </xf>
    <xf numFmtId="0" fontId="4" fillId="0" borderId="8" xfId="0" applyFont="1" applyBorder="1">
      <alignment vertical="center"/>
    </xf>
    <xf numFmtId="0" fontId="17" fillId="7" borderId="22" xfId="0" applyFont="1" applyFill="1" applyBorder="1" applyProtection="1">
      <alignment vertical="center"/>
      <protection locked="0"/>
    </xf>
    <xf numFmtId="0" fontId="4" fillId="2" borderId="22" xfId="0" applyFont="1" applyFill="1" applyBorder="1" applyAlignment="1" applyProtection="1">
      <alignment horizontal="center" vertical="center"/>
      <protection locked="0"/>
    </xf>
    <xf numFmtId="178" fontId="4" fillId="2" borderId="22" xfId="0" applyNumberFormat="1" applyFont="1" applyFill="1" applyBorder="1" applyAlignment="1" applyProtection="1">
      <alignment horizontal="right" vertical="center"/>
      <protection locked="0"/>
    </xf>
    <xf numFmtId="0" fontId="9" fillId="0" borderId="0" xfId="0" applyFont="1" applyAlignment="1" applyProtection="1">
      <alignment horizontal="left" vertical="top" wrapText="1"/>
      <protection locked="0"/>
    </xf>
    <xf numFmtId="0" fontId="9" fillId="0" borderId="0" xfId="0" applyFont="1" applyAlignment="1" applyProtection="1">
      <alignment horizontal="left" vertical="top"/>
      <protection locked="0"/>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178" fontId="4" fillId="2" borderId="22" xfId="1" applyNumberFormat="1" applyFont="1" applyFill="1" applyBorder="1" applyAlignment="1" applyProtection="1">
      <alignment horizontal="right" vertical="center"/>
      <protection locked="0"/>
    </xf>
    <xf numFmtId="178" fontId="4" fillId="2" borderId="23" xfId="0" applyNumberFormat="1" applyFont="1" applyFill="1" applyBorder="1" applyAlignment="1" applyProtection="1">
      <alignment horizontal="right" vertical="center"/>
      <protection locked="0"/>
    </xf>
    <xf numFmtId="0" fontId="4" fillId="0" borderId="0" xfId="0" applyFont="1" applyProtection="1">
      <alignment vertical="center"/>
      <protection locked="0"/>
    </xf>
    <xf numFmtId="0" fontId="4" fillId="6" borderId="22" xfId="0" applyFont="1" applyFill="1" applyBorder="1" applyAlignment="1" applyProtection="1">
      <alignment horizontal="center" vertical="center"/>
      <protection locked="0"/>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9" xfId="0" applyFont="1" applyFill="1" applyBorder="1" applyAlignment="1">
      <alignment horizontal="center" vertical="center"/>
    </xf>
    <xf numFmtId="0" fontId="4" fillId="6" borderId="22" xfId="0" applyFont="1" applyFill="1" applyBorder="1" applyAlignment="1" applyProtection="1">
      <alignment horizontal="center" vertical="center" wrapText="1"/>
      <protection locked="0"/>
    </xf>
    <xf numFmtId="0" fontId="8" fillId="0" borderId="0" xfId="0" applyFont="1" applyProtection="1">
      <alignment vertical="center"/>
      <protection locked="0"/>
    </xf>
    <xf numFmtId="0" fontId="10" fillId="0" borderId="0" xfId="0" applyFont="1" applyAlignment="1" applyProtection="1">
      <alignment horizontal="left" vertical="center"/>
      <protection locked="0"/>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178" fontId="12" fillId="4" borderId="0" xfId="0" applyNumberFormat="1" applyFont="1" applyFill="1" applyAlignment="1" applyProtection="1">
      <alignment horizontal="center" vertical="center" shrinkToFit="1"/>
      <protection locked="0"/>
    </xf>
    <xf numFmtId="181" fontId="15" fillId="2" borderId="0" xfId="0" applyNumberFormat="1" applyFont="1" applyFill="1" applyAlignment="1" applyProtection="1">
      <alignment horizontal="center" vertical="center"/>
      <protection locked="0"/>
    </xf>
    <xf numFmtId="0" fontId="8" fillId="0" borderId="0" xfId="0" applyFont="1" applyAlignment="1" applyProtection="1">
      <alignment horizontal="left" vertical="center" wrapText="1"/>
      <protection locked="0"/>
    </xf>
    <xf numFmtId="176" fontId="9" fillId="3" borderId="1" xfId="0" applyNumberFormat="1" applyFont="1" applyFill="1" applyBorder="1" applyAlignment="1">
      <alignment horizontal="center" vertical="center"/>
    </xf>
    <xf numFmtId="0" fontId="2" fillId="0" borderId="0" xfId="0" applyFont="1" applyAlignment="1" applyProtection="1">
      <alignment horizontal="left" vertical="center"/>
      <protection locked="0"/>
    </xf>
    <xf numFmtId="0" fontId="9" fillId="0" borderId="1" xfId="0" applyFont="1" applyBorder="1" applyAlignment="1">
      <alignment horizontal="center" vertical="center"/>
    </xf>
    <xf numFmtId="0" fontId="5" fillId="11" borderId="9" xfId="0" applyFont="1" applyFill="1" applyBorder="1" applyAlignment="1">
      <alignment horizontal="center" vertical="center"/>
    </xf>
    <xf numFmtId="0" fontId="5" fillId="11" borderId="11" xfId="0" applyFont="1" applyFill="1" applyBorder="1" applyAlignment="1">
      <alignment horizontal="center" vertical="center"/>
    </xf>
    <xf numFmtId="0" fontId="4" fillId="2" borderId="12"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176" fontId="4" fillId="0" borderId="12" xfId="0" applyNumberFormat="1" applyFont="1" applyBorder="1" applyAlignment="1" applyProtection="1">
      <alignment horizontal="center" vertical="center"/>
      <protection locked="0"/>
    </xf>
    <xf numFmtId="176" fontId="4" fillId="0" borderId="17" xfId="0" applyNumberFormat="1" applyFont="1" applyBorder="1" applyAlignment="1" applyProtection="1">
      <alignment horizontal="center" vertical="center"/>
      <protection locked="0"/>
    </xf>
    <xf numFmtId="176" fontId="4" fillId="0" borderId="13" xfId="0" applyNumberFormat="1" applyFont="1" applyBorder="1" applyAlignment="1" applyProtection="1">
      <alignment horizontal="center" vertical="center"/>
      <protection locked="0"/>
    </xf>
    <xf numFmtId="176" fontId="4" fillId="0" borderId="18" xfId="0" applyNumberFormat="1" applyFont="1" applyBorder="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176" fontId="4" fillId="0" borderId="19" xfId="0" applyNumberFormat="1" applyFont="1" applyBorder="1" applyAlignment="1" applyProtection="1">
      <alignment horizontal="center" vertical="center"/>
      <protection locked="0"/>
    </xf>
    <xf numFmtId="176" fontId="4" fillId="0" borderId="14" xfId="0" applyNumberFormat="1" applyFont="1" applyBorder="1" applyAlignment="1" applyProtection="1">
      <alignment horizontal="center" vertical="center"/>
      <protection locked="0"/>
    </xf>
    <xf numFmtId="176" fontId="4" fillId="0" borderId="5" xfId="0" applyNumberFormat="1" applyFont="1" applyBorder="1" applyAlignment="1" applyProtection="1">
      <alignment horizontal="center" vertical="center"/>
      <protection locked="0"/>
    </xf>
    <xf numFmtId="176" fontId="4" fillId="0" borderId="15" xfId="0" applyNumberFormat="1" applyFont="1" applyBorder="1" applyAlignment="1" applyProtection="1">
      <alignment horizontal="center" vertical="center"/>
      <protection locked="0"/>
    </xf>
    <xf numFmtId="0" fontId="8" fillId="11" borderId="12" xfId="0" applyFont="1" applyFill="1" applyBorder="1" applyAlignment="1">
      <alignment horizontal="center" vertical="center"/>
    </xf>
    <xf numFmtId="0" fontId="8" fillId="11" borderId="13" xfId="0" applyFont="1" applyFill="1" applyBorder="1" applyAlignment="1">
      <alignment horizontal="center" vertical="center"/>
    </xf>
    <xf numFmtId="0" fontId="8" fillId="11" borderId="14" xfId="0" applyFont="1" applyFill="1" applyBorder="1" applyAlignment="1">
      <alignment horizontal="center" vertical="center"/>
    </xf>
    <xf numFmtId="0" fontId="8" fillId="11" borderId="15" xfId="0" applyFont="1" applyFill="1" applyBorder="1" applyAlignment="1">
      <alignment horizontal="center" vertical="center"/>
    </xf>
    <xf numFmtId="0" fontId="5" fillId="11" borderId="9" xfId="0" applyFont="1" applyFill="1" applyBorder="1" applyAlignment="1">
      <alignment horizontal="center" vertical="center" wrapText="1"/>
    </xf>
    <xf numFmtId="0" fontId="5" fillId="11" borderId="10"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4" fillId="11" borderId="13" xfId="0" applyFont="1" applyFill="1" applyBorder="1" applyAlignment="1">
      <alignment horizontal="center" vertical="center" wrapText="1"/>
    </xf>
    <xf numFmtId="0" fontId="4" fillId="11" borderId="19" xfId="0" applyFont="1" applyFill="1" applyBorder="1" applyAlignment="1">
      <alignment horizontal="center" vertical="center"/>
    </xf>
    <xf numFmtId="0" fontId="4" fillId="11" borderId="15" xfId="0" applyFont="1" applyFill="1" applyBorder="1" applyAlignment="1">
      <alignment horizontal="center" vertical="center"/>
    </xf>
    <xf numFmtId="0" fontId="6" fillId="11" borderId="1" xfId="0" applyFont="1" applyFill="1" applyBorder="1" applyAlignment="1">
      <alignment horizontal="center" vertical="center" wrapText="1"/>
    </xf>
    <xf numFmtId="0" fontId="4" fillId="11" borderId="1"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66FFFF"/>
      <color rgb="FF33CCFF"/>
      <color rgb="FF00FF00"/>
      <color rgb="FFFF7401"/>
      <color rgb="FFFEC2C2"/>
      <color rgb="FFFE9E9E"/>
      <color rgb="FFFEC3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38767-0F09-4CDE-A172-1976772058FF}">
  <sheetPr>
    <pageSetUpPr fitToPage="1"/>
  </sheetPr>
  <dimension ref="A1:CK81"/>
  <sheetViews>
    <sheetView tabSelected="1" zoomScale="59" zoomScaleNormal="59" workbookViewId="0">
      <selection activeCell="AV20" sqref="AV20:BC23"/>
    </sheetView>
  </sheetViews>
  <sheetFormatPr defaultColWidth="3.25" defaultRowHeight="17.25" x14ac:dyDescent="0.4"/>
  <cols>
    <col min="1" max="54" width="3.75" style="36" customWidth="1"/>
    <col min="55" max="56" width="3.625" style="36" customWidth="1"/>
    <col min="57" max="57" width="3" style="1" hidden="1" customWidth="1"/>
    <col min="58" max="58" width="4.25" style="36" hidden="1" customWidth="1"/>
    <col min="59" max="59" width="28.25" style="5" hidden="1" customWidth="1"/>
    <col min="60" max="60" width="17.5" style="5" hidden="1" customWidth="1"/>
    <col min="61" max="66" width="20.75" style="5" hidden="1" customWidth="1"/>
    <col min="67" max="67" width="22.5" style="5" hidden="1" customWidth="1"/>
    <col min="68" max="68" width="24.625" style="5" hidden="1" customWidth="1"/>
    <col min="69" max="69" width="26.875" style="5" hidden="1" customWidth="1"/>
    <col min="70" max="70" width="14.75" style="5" hidden="1" customWidth="1"/>
    <col min="71" max="71" width="21.75" style="5" hidden="1" customWidth="1"/>
    <col min="72" max="77" width="17.5" style="5" hidden="1" customWidth="1"/>
    <col min="78" max="78" width="17.125" style="5" hidden="1" customWidth="1"/>
    <col min="79" max="79" width="18.125" style="5" hidden="1" customWidth="1"/>
    <col min="80" max="81" width="18.875" style="6" hidden="1" customWidth="1"/>
    <col min="82" max="84" width="17.5" style="5" hidden="1" customWidth="1"/>
    <col min="85" max="85" width="3.25" style="36" hidden="1" customWidth="1"/>
    <col min="86" max="86" width="0.375" style="36" customWidth="1"/>
    <col min="87" max="87" width="6.875" style="36" customWidth="1"/>
    <col min="88" max="88" width="0.625" style="36" customWidth="1"/>
    <col min="89" max="90" width="3.25" style="36" customWidth="1"/>
    <col min="91" max="16384" width="3.25" style="36"/>
  </cols>
  <sheetData>
    <row r="1" spans="1:86" ht="18.95" customHeight="1" x14ac:dyDescent="0.4">
      <c r="A1" s="169" t="s">
        <v>107</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F1" s="1"/>
      <c r="BG1" s="2"/>
      <c r="BH1" s="2"/>
      <c r="BI1" s="2"/>
      <c r="BJ1" s="2"/>
      <c r="BK1" s="2"/>
      <c r="BL1" s="2"/>
      <c r="BM1" s="2"/>
      <c r="BN1" s="2"/>
      <c r="BO1" s="2"/>
      <c r="BP1" s="2"/>
      <c r="BQ1" s="2"/>
      <c r="BR1" s="2"/>
      <c r="BS1" s="2"/>
      <c r="BT1" s="2"/>
      <c r="BU1" s="2"/>
      <c r="BV1" s="2"/>
      <c r="BW1" s="2"/>
      <c r="BX1" s="2"/>
      <c r="BY1" s="2"/>
      <c r="BZ1" s="2"/>
      <c r="CA1" s="2"/>
      <c r="CB1" s="3"/>
      <c r="CC1" s="3"/>
      <c r="CD1" s="2"/>
      <c r="CE1" s="2"/>
      <c r="CF1" s="2"/>
      <c r="CG1" s="1"/>
      <c r="CH1" s="1"/>
    </row>
    <row r="2" spans="1:86" ht="18.95" customHeight="1" x14ac:dyDescent="0.4">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CH2" s="1"/>
    </row>
    <row r="3" spans="1:86" ht="24.75" customHeight="1" x14ac:dyDescent="0.4">
      <c r="A3" s="65"/>
      <c r="B3" s="66"/>
      <c r="C3" s="66"/>
      <c r="D3" s="66"/>
      <c r="E3" s="66"/>
      <c r="F3" s="66"/>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H3" s="5" t="s">
        <v>71</v>
      </c>
      <c r="BI3" s="5" t="s">
        <v>75</v>
      </c>
      <c r="BS3" s="49" t="s">
        <v>0</v>
      </c>
      <c r="BT3" s="9"/>
      <c r="BU3" s="9"/>
      <c r="BV3" s="9"/>
      <c r="BW3" s="9"/>
      <c r="BX3" s="9"/>
      <c r="BY3" s="9"/>
      <c r="CH3" s="1"/>
    </row>
    <row r="4" spans="1:86" ht="24.75" customHeight="1" x14ac:dyDescent="0.4">
      <c r="A4" s="154" t="s">
        <v>1</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J4" s="171" t="s">
        <v>109</v>
      </c>
      <c r="BS4" s="170"/>
      <c r="BT4" s="92" t="s">
        <v>2</v>
      </c>
      <c r="BU4" s="93"/>
      <c r="BV4" s="94"/>
      <c r="BW4" s="92" t="s">
        <v>3</v>
      </c>
      <c r="BX4" s="93"/>
      <c r="BY4" s="94"/>
      <c r="BZ4" s="170" t="s">
        <v>4</v>
      </c>
      <c r="CA4" s="170"/>
      <c r="CB4" s="170"/>
      <c r="CC4" s="92" t="s">
        <v>100</v>
      </c>
      <c r="CD4" s="93"/>
      <c r="CE4" s="94"/>
      <c r="CH4" s="1"/>
    </row>
    <row r="5" spans="1:86" ht="24.75" customHeight="1" x14ac:dyDescent="0.4">
      <c r="A5" s="154" t="s">
        <v>89</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J5" s="172"/>
      <c r="BS5" s="170"/>
      <c r="BT5" s="48" t="s">
        <v>5</v>
      </c>
      <c r="BU5" s="48" t="s">
        <v>6</v>
      </c>
      <c r="BV5" s="48" t="s">
        <v>68</v>
      </c>
      <c r="BW5" s="48" t="s">
        <v>5</v>
      </c>
      <c r="BX5" s="48" t="s">
        <v>6</v>
      </c>
      <c r="BY5" s="48" t="s">
        <v>68</v>
      </c>
      <c r="BZ5" s="48" t="s">
        <v>5</v>
      </c>
      <c r="CA5" s="48" t="s">
        <v>6</v>
      </c>
      <c r="CB5" s="48" t="s">
        <v>68</v>
      </c>
      <c r="CC5" s="48" t="s">
        <v>101</v>
      </c>
      <c r="CD5" s="27" t="s">
        <v>6</v>
      </c>
      <c r="CE5" s="27" t="s">
        <v>68</v>
      </c>
      <c r="CH5" s="1"/>
    </row>
    <row r="6" spans="1:86" ht="24.75" customHeight="1" x14ac:dyDescent="0.4">
      <c r="A6" s="154" t="s">
        <v>90</v>
      </c>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J6" s="27">
        <f>IF((G24&gt;=18),1,0)</f>
        <v>0</v>
      </c>
      <c r="BS6" s="48" t="s">
        <v>7</v>
      </c>
      <c r="BT6" s="10">
        <v>6.9699999999999998E-2</v>
      </c>
      <c r="BU6" s="11">
        <v>23900</v>
      </c>
      <c r="BV6" s="11">
        <v>21600</v>
      </c>
      <c r="BW6" s="10">
        <v>2.6200000000000001E-2</v>
      </c>
      <c r="BX6" s="11">
        <v>9300</v>
      </c>
      <c r="BY6" s="11">
        <v>7500</v>
      </c>
      <c r="BZ6" s="10">
        <v>2.1999999999999999E-2</v>
      </c>
      <c r="CA6" s="11">
        <v>9400</v>
      </c>
      <c r="CB6" s="11">
        <v>6900</v>
      </c>
      <c r="CC6" s="59">
        <v>3.0000000000000001E-3</v>
      </c>
      <c r="CD6" s="61">
        <v>1100</v>
      </c>
      <c r="CE6" s="61">
        <v>800</v>
      </c>
      <c r="CH6" s="1"/>
    </row>
    <row r="7" spans="1:86" ht="27" customHeight="1" x14ac:dyDescent="0.4">
      <c r="A7" s="154" t="s">
        <v>96</v>
      </c>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J7" s="27">
        <f t="shared" ref="BJ7:BJ13" si="0">IF((G25&gt;=18),1,0)</f>
        <v>0</v>
      </c>
      <c r="BS7" s="48" t="s">
        <v>8</v>
      </c>
      <c r="BT7" s="95">
        <v>670000</v>
      </c>
      <c r="BU7" s="96"/>
      <c r="BV7" s="97"/>
      <c r="BW7" s="95">
        <v>260000</v>
      </c>
      <c r="BX7" s="96"/>
      <c r="BY7" s="97"/>
      <c r="BZ7" s="168">
        <v>170000</v>
      </c>
      <c r="CA7" s="168"/>
      <c r="CB7" s="168"/>
      <c r="CC7" s="95">
        <v>30000</v>
      </c>
      <c r="CD7" s="96"/>
      <c r="CE7" s="97"/>
      <c r="CH7" s="1"/>
    </row>
    <row r="8" spans="1:86" ht="24.75" customHeight="1" x14ac:dyDescent="0.4">
      <c r="A8" s="161" t="s">
        <v>98</v>
      </c>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J8" s="27">
        <f t="shared" si="0"/>
        <v>0</v>
      </c>
      <c r="BS8" s="9"/>
      <c r="BT8" s="9"/>
      <c r="BU8" s="9"/>
      <c r="BV8" s="9"/>
      <c r="BW8" s="9"/>
      <c r="BX8" s="9"/>
      <c r="BY8" s="9"/>
      <c r="CH8" s="1"/>
    </row>
    <row r="9" spans="1:86" ht="24.75" customHeight="1" x14ac:dyDescent="0.4">
      <c r="A9" s="161" t="s">
        <v>67</v>
      </c>
      <c r="B9" s="161"/>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J9" s="27">
        <f t="shared" si="0"/>
        <v>0</v>
      </c>
      <c r="BO9" s="12"/>
      <c r="BS9" s="21" t="s">
        <v>69</v>
      </c>
      <c r="BT9" s="48"/>
      <c r="BU9" s="48" t="s">
        <v>9</v>
      </c>
      <c r="BV9" s="48" t="s">
        <v>10</v>
      </c>
      <c r="BW9" s="48" t="s">
        <v>11</v>
      </c>
      <c r="BX9" s="21" t="s">
        <v>73</v>
      </c>
      <c r="CH9" s="1"/>
    </row>
    <row r="10" spans="1:86" ht="24.75" customHeight="1" x14ac:dyDescent="0.4">
      <c r="A10" s="167" t="s">
        <v>97</v>
      </c>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J10" s="27">
        <f t="shared" si="0"/>
        <v>0</v>
      </c>
      <c r="BO10" s="12"/>
      <c r="BS10" s="37">
        <v>430000</v>
      </c>
      <c r="BT10" s="48" t="s">
        <v>12</v>
      </c>
      <c r="BU10" s="11">
        <v>430000</v>
      </c>
      <c r="BV10" s="14">
        <v>310000</v>
      </c>
      <c r="BW10" s="14">
        <v>570000</v>
      </c>
      <c r="BX10" s="38">
        <v>0.3</v>
      </c>
      <c r="CH10" s="1"/>
    </row>
    <row r="11" spans="1:86" ht="24.75" customHeight="1" x14ac:dyDescent="0.4">
      <c r="A11" s="167"/>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J11" s="27">
        <f t="shared" si="0"/>
        <v>0</v>
      </c>
      <c r="BO11" s="13"/>
      <c r="BS11" s="27" t="s">
        <v>14</v>
      </c>
      <c r="CH11" s="1"/>
    </row>
    <row r="12" spans="1:86" ht="24.75" customHeight="1" x14ac:dyDescent="0.4">
      <c r="A12" s="162" t="s">
        <v>108</v>
      </c>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J12" s="27">
        <f t="shared" si="0"/>
        <v>0</v>
      </c>
      <c r="BR12" s="15"/>
      <c r="BS12" s="45">
        <v>150000</v>
      </c>
      <c r="BT12" s="47"/>
      <c r="CH12" s="1"/>
    </row>
    <row r="13" spans="1:86" ht="25.15" customHeight="1" x14ac:dyDescent="0.4">
      <c r="A13" s="165">
        <f>IF($A$17="","",ROUNDDOWN(($C$44+$P$44+$AD$44+AQ44)/12*A17,-2))</f>
        <v>0</v>
      </c>
      <c r="B13" s="165"/>
      <c r="C13" s="165"/>
      <c r="D13" s="165"/>
      <c r="E13" s="165"/>
      <c r="F13" s="165"/>
      <c r="G13" s="165"/>
      <c r="H13" s="165"/>
      <c r="I13" s="165"/>
      <c r="J13" s="165"/>
      <c r="K13" s="165"/>
      <c r="L13" s="165"/>
      <c r="M13" s="165"/>
      <c r="N13" s="66"/>
      <c r="O13" s="66"/>
      <c r="P13" s="66"/>
      <c r="Q13" s="65"/>
      <c r="R13" s="65"/>
      <c r="S13" s="65"/>
      <c r="T13" s="65"/>
      <c r="U13" s="65"/>
      <c r="V13" s="65"/>
      <c r="W13" s="98"/>
      <c r="X13" s="98"/>
      <c r="Y13" s="98"/>
      <c r="Z13" s="98"/>
      <c r="AA13" s="98"/>
      <c r="AB13" s="98"/>
      <c r="AC13" s="98"/>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J13" s="27">
        <f t="shared" si="0"/>
        <v>0</v>
      </c>
      <c r="BO13" s="16"/>
      <c r="BP13" s="12"/>
      <c r="BR13" s="15"/>
      <c r="CA13" s="36"/>
      <c r="CB13" s="36"/>
      <c r="CC13" s="36"/>
      <c r="CD13" s="36"/>
      <c r="CE13" s="36"/>
      <c r="CF13" s="36"/>
      <c r="CH13" s="1"/>
    </row>
    <row r="14" spans="1:86" ht="24.75" customHeight="1" x14ac:dyDescent="0.4">
      <c r="A14" s="65"/>
      <c r="B14" s="67"/>
      <c r="C14" s="67"/>
      <c r="D14" s="67"/>
      <c r="E14" s="67"/>
      <c r="F14" s="67"/>
      <c r="G14" s="68"/>
      <c r="H14" s="68"/>
      <c r="I14" s="68"/>
      <c r="J14" s="68"/>
      <c r="K14" s="68"/>
      <c r="L14" s="68"/>
      <c r="M14" s="68"/>
      <c r="N14" s="68"/>
      <c r="O14" s="68"/>
      <c r="P14" s="68"/>
      <c r="Q14" s="68"/>
      <c r="R14" s="68"/>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E14" s="17"/>
      <c r="BF14" s="119" t="s">
        <v>13</v>
      </c>
      <c r="BG14" s="156" t="s">
        <v>70</v>
      </c>
      <c r="BH14" s="159" t="s">
        <v>15</v>
      </c>
      <c r="BI14" s="159" t="s">
        <v>74</v>
      </c>
      <c r="BJ14" s="159" t="s">
        <v>76</v>
      </c>
      <c r="BK14" s="159" t="s">
        <v>77</v>
      </c>
      <c r="BL14" s="159" t="s">
        <v>80</v>
      </c>
      <c r="BM14" s="159" t="s">
        <v>19</v>
      </c>
      <c r="BN14" s="156" t="s">
        <v>78</v>
      </c>
      <c r="BO14" s="156" t="s">
        <v>16</v>
      </c>
      <c r="BP14" s="156" t="s">
        <v>17</v>
      </c>
      <c r="BQ14" s="156" t="s">
        <v>72</v>
      </c>
      <c r="BR14" s="156" t="s">
        <v>18</v>
      </c>
      <c r="BS14" s="156" t="s">
        <v>79</v>
      </c>
      <c r="BT14" s="156" t="s">
        <v>20</v>
      </c>
      <c r="BU14" s="156" t="s">
        <v>21</v>
      </c>
      <c r="BV14" s="156" t="s">
        <v>22</v>
      </c>
      <c r="BW14" s="156" t="s">
        <v>23</v>
      </c>
      <c r="BX14" s="156" t="s">
        <v>24</v>
      </c>
      <c r="BY14" s="156" t="s">
        <v>25</v>
      </c>
      <c r="BZ14" s="192" t="s">
        <v>102</v>
      </c>
      <c r="CA14" s="195" t="s">
        <v>103</v>
      </c>
      <c r="CB14" s="91"/>
      <c r="CC14" s="36"/>
      <c r="CD14" s="36"/>
      <c r="CE14" s="36"/>
      <c r="CF14" s="36"/>
      <c r="CH14" s="1"/>
    </row>
    <row r="15" spans="1:86" ht="24.75" customHeight="1" x14ac:dyDescent="0.4">
      <c r="A15" s="65"/>
      <c r="B15" s="69"/>
      <c r="C15" s="69"/>
      <c r="D15" s="69"/>
      <c r="E15" s="69"/>
      <c r="F15" s="69"/>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43"/>
      <c r="BE15" s="17"/>
      <c r="BF15" s="119"/>
      <c r="BG15" s="163"/>
      <c r="BH15" s="157"/>
      <c r="BI15" s="157"/>
      <c r="BJ15" s="157"/>
      <c r="BK15" s="157"/>
      <c r="BL15" s="157"/>
      <c r="BM15" s="157"/>
      <c r="BN15" s="163"/>
      <c r="BO15" s="163"/>
      <c r="BP15" s="163"/>
      <c r="BQ15" s="157"/>
      <c r="BR15" s="157"/>
      <c r="BS15" s="163"/>
      <c r="BT15" s="157"/>
      <c r="BU15" s="157"/>
      <c r="BV15" s="157"/>
      <c r="BW15" s="157"/>
      <c r="BX15" s="157"/>
      <c r="BY15" s="157"/>
      <c r="BZ15" s="193"/>
      <c r="CA15" s="196"/>
      <c r="CB15" s="91"/>
      <c r="CC15" s="36"/>
      <c r="CD15" s="36"/>
      <c r="CE15" s="36"/>
      <c r="CF15" s="36"/>
      <c r="CH15" s="1"/>
    </row>
    <row r="16" spans="1:86" ht="24.75" customHeight="1" x14ac:dyDescent="0.4">
      <c r="A16" s="154" t="s">
        <v>26</v>
      </c>
      <c r="B16" s="154"/>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43"/>
      <c r="BE16" s="17"/>
      <c r="BF16" s="119"/>
      <c r="BG16" s="163"/>
      <c r="BH16" s="157"/>
      <c r="BI16" s="157"/>
      <c r="BJ16" s="157"/>
      <c r="BK16" s="157"/>
      <c r="BL16" s="157"/>
      <c r="BM16" s="157"/>
      <c r="BN16" s="163"/>
      <c r="BO16" s="163"/>
      <c r="BP16" s="163"/>
      <c r="BQ16" s="157"/>
      <c r="BR16" s="157"/>
      <c r="BS16" s="163"/>
      <c r="BT16" s="157"/>
      <c r="BU16" s="157"/>
      <c r="BV16" s="157"/>
      <c r="BW16" s="157"/>
      <c r="BX16" s="157"/>
      <c r="BY16" s="157"/>
      <c r="BZ16" s="193"/>
      <c r="CA16" s="196"/>
      <c r="CB16" s="91"/>
      <c r="CC16" s="36"/>
      <c r="CD16" s="36"/>
      <c r="CE16" s="36"/>
      <c r="CF16" s="36"/>
      <c r="CH16" s="1"/>
    </row>
    <row r="17" spans="1:86" ht="24.75" customHeight="1" x14ac:dyDescent="0.4">
      <c r="A17" s="166">
        <v>12</v>
      </c>
      <c r="B17" s="166"/>
      <c r="C17" s="166"/>
      <c r="D17" s="166"/>
      <c r="E17" s="166"/>
      <c r="F17" s="166"/>
      <c r="G17" s="166"/>
      <c r="H17" s="166"/>
      <c r="I17" s="166"/>
      <c r="J17" s="166"/>
      <c r="K17" s="166"/>
      <c r="L17" s="166"/>
      <c r="M17" s="166"/>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43"/>
      <c r="BE17" s="17"/>
      <c r="BF17" s="119"/>
      <c r="BG17" s="164"/>
      <c r="BH17" s="158"/>
      <c r="BI17" s="158"/>
      <c r="BJ17" s="158"/>
      <c r="BK17" s="158"/>
      <c r="BL17" s="158"/>
      <c r="BM17" s="158"/>
      <c r="BN17" s="164"/>
      <c r="BO17" s="164"/>
      <c r="BP17" s="164"/>
      <c r="BQ17" s="158"/>
      <c r="BR17" s="158"/>
      <c r="BS17" s="164"/>
      <c r="BT17" s="158"/>
      <c r="BU17" s="158"/>
      <c r="BV17" s="158"/>
      <c r="BW17" s="158"/>
      <c r="BX17" s="158"/>
      <c r="BY17" s="158"/>
      <c r="BZ17" s="194"/>
      <c r="CA17" s="197"/>
      <c r="CB17" s="91"/>
      <c r="CC17" s="36"/>
      <c r="CD17" s="36"/>
      <c r="CE17" s="36"/>
      <c r="CF17" s="36"/>
      <c r="CH17" s="1"/>
    </row>
    <row r="18" spans="1:86" ht="24.75" customHeight="1" x14ac:dyDescent="0.4">
      <c r="A18" s="65"/>
      <c r="B18" s="65"/>
      <c r="C18" s="65"/>
      <c r="D18" s="65"/>
      <c r="E18" s="65"/>
      <c r="F18" s="65"/>
      <c r="G18" s="65"/>
      <c r="H18" s="65"/>
      <c r="I18" s="65"/>
      <c r="J18" s="65"/>
      <c r="K18" s="70"/>
      <c r="L18" s="70"/>
      <c r="M18" s="70"/>
      <c r="N18" s="70"/>
      <c r="O18" s="70"/>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43"/>
      <c r="BE18" s="18"/>
      <c r="BF18" s="19">
        <v>1</v>
      </c>
      <c r="BG18" s="20">
        <f>IF(BQ18=1,T24*$BX$10,T24)</f>
        <v>0</v>
      </c>
      <c r="BH18" s="20">
        <f>SUM(AA24:AN24)+BG18</f>
        <v>0</v>
      </c>
      <c r="BI18" s="20">
        <f>IF(BS18=0,0,IF(BH18&lt;$BS$10,0,BH18-$BS$10))</f>
        <v>0</v>
      </c>
      <c r="BJ18" s="39">
        <f>IF(AND(G24&gt;=65,G24&lt;74),1,0)</f>
        <v>0</v>
      </c>
      <c r="BK18" s="39">
        <f>IF(AND(0&lt;G24,G24&lt;64),1,0)</f>
        <v>0</v>
      </c>
      <c r="BL18" s="39">
        <f>IF(AND(40&lt;G24,G24&lt;64),1,0)</f>
        <v>0</v>
      </c>
      <c r="BM18" s="22">
        <f t="shared" ref="BM18:BM25" si="1">IF(BH18&lt;=0,0,IF(BJ18=1,IF(AA24&gt;0,IF(AA24&gt;$BS$12,BH18-$BS$12,BH18-AA24),BH18),BH18))</f>
        <v>0</v>
      </c>
      <c r="BN18" s="21">
        <f>IF(0&lt;T24,1,0)</f>
        <v>0</v>
      </c>
      <c r="BO18" s="21">
        <f>IF(BN18=1,0,IF(BK18=1,IF(AA24&gt;0,1,0),IF(AA24&gt;0,1,0)))</f>
        <v>0</v>
      </c>
      <c r="BP18" s="21">
        <f>IF(AND(0&lt;G24,G24&lt;9),1,0)</f>
        <v>0</v>
      </c>
      <c r="BQ18" s="21">
        <f>IF(BJ18=1,0,IF(AO24="非自発的失業",1,0))</f>
        <v>0</v>
      </c>
      <c r="BR18" s="22">
        <f>IF(T24="非自発的失業",INT(BQ18*30%),BQ18)</f>
        <v>0</v>
      </c>
      <c r="BS18" s="27">
        <f>IF(G24="",0,IF(AND(G24&lt;75,AV24&lt;&gt;"擬制世帯主"),1,0))</f>
        <v>0</v>
      </c>
      <c r="BT18" s="22">
        <f>BI18*BS18*$BT$6</f>
        <v>0</v>
      </c>
      <c r="BU18" s="22">
        <f>IF(BP18=1,BS18*$BU$6*0.5,BS18*$BU$6)</f>
        <v>0</v>
      </c>
      <c r="BV18" s="22">
        <f>BI18*BS18*$BW$6</f>
        <v>0</v>
      </c>
      <c r="BW18" s="22">
        <f>IF(BP18=1,BS18*$BX$6*0.5,BS18*$BX$6)</f>
        <v>0</v>
      </c>
      <c r="BX18" s="22">
        <f>BI18*BL18*BS18*$BZ$6</f>
        <v>0</v>
      </c>
      <c r="BY18" s="22">
        <f>BS18*BL18*$CA$6</f>
        <v>0</v>
      </c>
      <c r="BZ18" s="22">
        <f>BI18*BS18*$CC$6</f>
        <v>0</v>
      </c>
      <c r="CA18" s="22">
        <f>IF(BJ6&lt;&gt;1,0,IF(BP18=1,BS18*$CD$6*0.5,BS18*$CD$6))</f>
        <v>0</v>
      </c>
      <c r="CB18" s="60"/>
      <c r="CC18" s="36"/>
      <c r="CD18" s="36"/>
      <c r="CE18" s="36"/>
      <c r="CF18" s="36"/>
      <c r="CH18" s="1"/>
    </row>
    <row r="19" spans="1:86" ht="24.75" customHeight="1" x14ac:dyDescent="0.4">
      <c r="A19" s="154" t="s">
        <v>92</v>
      </c>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43"/>
      <c r="BE19" s="18"/>
      <c r="BF19" s="19">
        <v>2</v>
      </c>
      <c r="BG19" s="20">
        <f t="shared" ref="BG19:BG24" si="2">IF(BQ19=1,T25*$BX$10,T25)</f>
        <v>0</v>
      </c>
      <c r="BH19" s="20">
        <f>SUM(AA25:AN25)+BG19</f>
        <v>0</v>
      </c>
      <c r="BI19" s="20">
        <f t="shared" ref="BI19:BI25" si="3">IF(BS19=0,0,IF(BH19&lt;$BS$10,0,BH19-$BS$10))</f>
        <v>0</v>
      </c>
      <c r="BJ19" s="39">
        <f t="shared" ref="BJ19:BJ25" si="4">IF(AND(G25&gt;=65,G25&lt;74),1,0)</f>
        <v>0</v>
      </c>
      <c r="BK19" s="39">
        <f t="shared" ref="BK19:BK25" si="5">IF(AND(0&lt;G25,G25&lt;64),1,0)</f>
        <v>0</v>
      </c>
      <c r="BL19" s="39">
        <f t="shared" ref="BL19:BL25" si="6">IF(AND(40&lt;G25,G25&lt;64),1,0)</f>
        <v>0</v>
      </c>
      <c r="BM19" s="22">
        <f t="shared" si="1"/>
        <v>0</v>
      </c>
      <c r="BN19" s="21">
        <f t="shared" ref="BN19:BN25" si="7">IF(0&lt;T25,1,0)</f>
        <v>0</v>
      </c>
      <c r="BO19" s="21">
        <f>IF(BN19=1,0,IF(BK19=1,IF(AA25&gt;0,1,0),IF(AA25&gt;0,1,0)))</f>
        <v>0</v>
      </c>
      <c r="BP19" s="21">
        <f t="shared" ref="BP19:BP25" si="8">IF(AND(0&lt;G25,G25&lt;9),1,0)</f>
        <v>0</v>
      </c>
      <c r="BQ19" s="21">
        <f t="shared" ref="BQ19:BQ25" si="9">IF(BJ19=1,0,IF(AO25="非自発的失業",1,0))</f>
        <v>0</v>
      </c>
      <c r="BR19" s="22">
        <f t="shared" ref="BR19:BR25" si="10">IF(T25="非自発的失業",INT(BQ19*30%),BQ19)</f>
        <v>0</v>
      </c>
      <c r="BS19" s="27">
        <f t="shared" ref="BS19:BS25" si="11">IF(G25="",0,IF(AND(G25&lt;75,AV25&lt;&gt;"擬制世帯主"),1,0))</f>
        <v>0</v>
      </c>
      <c r="BT19" s="22">
        <f t="shared" ref="BT19:BT25" si="12">BI19*BS19*$BT$6</f>
        <v>0</v>
      </c>
      <c r="BU19" s="22">
        <f t="shared" ref="BU19:BU25" si="13">IF(BP19=1,BS19*$BU$6*0.5,BS19*$BU$6)</f>
        <v>0</v>
      </c>
      <c r="BV19" s="22">
        <f>BI19*BS19*$BW$6</f>
        <v>0</v>
      </c>
      <c r="BW19" s="22">
        <f>IF(BP19=1,BS19*$BX$6*0.5,BS19*$BX$6)</f>
        <v>0</v>
      </c>
      <c r="BX19" s="22">
        <f>BI19*BL19*BS19*$BZ$6</f>
        <v>0</v>
      </c>
      <c r="BY19" s="22">
        <f t="shared" ref="BY19:BY25" si="14">BS19*BL19*$CA$6</f>
        <v>0</v>
      </c>
      <c r="BZ19" s="22">
        <f t="shared" ref="BZ19:BZ25" si="15">BI19*BS19*$CC$6</f>
        <v>0</v>
      </c>
      <c r="CA19" s="22">
        <f t="shared" ref="CA19:CA25" si="16">IF(BJ7&lt;&gt;1,0,IF(BP19=1,BS19*$CD$6*0.5,BS19*$CD$6))</f>
        <v>0</v>
      </c>
      <c r="CB19" s="60"/>
      <c r="CC19" s="36"/>
      <c r="CD19" s="36"/>
      <c r="CE19" s="36"/>
      <c r="CF19" s="36"/>
      <c r="CH19" s="1"/>
    </row>
    <row r="20" spans="1:86" ht="24.75" customHeight="1" x14ac:dyDescent="0.4">
      <c r="A20" s="65"/>
      <c r="B20" s="155" t="s">
        <v>27</v>
      </c>
      <c r="C20" s="155"/>
      <c r="D20" s="155"/>
      <c r="E20" s="155"/>
      <c r="F20" s="155"/>
      <c r="G20" s="160" t="s">
        <v>28</v>
      </c>
      <c r="H20" s="160"/>
      <c r="I20" s="160"/>
      <c r="J20" s="160"/>
      <c r="K20" s="160"/>
      <c r="L20" s="160"/>
      <c r="M20" s="160"/>
      <c r="N20" s="160"/>
      <c r="O20" s="160"/>
      <c r="P20" s="160"/>
      <c r="Q20" s="160"/>
      <c r="R20" s="160"/>
      <c r="S20" s="160"/>
      <c r="T20" s="160" t="s">
        <v>70</v>
      </c>
      <c r="U20" s="160"/>
      <c r="V20" s="160"/>
      <c r="W20" s="160"/>
      <c r="X20" s="160"/>
      <c r="Y20" s="160"/>
      <c r="Z20" s="160"/>
      <c r="AA20" s="160" t="s">
        <v>14</v>
      </c>
      <c r="AB20" s="160"/>
      <c r="AC20" s="160"/>
      <c r="AD20" s="160"/>
      <c r="AE20" s="160"/>
      <c r="AF20" s="160"/>
      <c r="AG20" s="160"/>
      <c r="AH20" s="160" t="s">
        <v>29</v>
      </c>
      <c r="AI20" s="160"/>
      <c r="AJ20" s="160"/>
      <c r="AK20" s="160"/>
      <c r="AL20" s="160"/>
      <c r="AM20" s="160"/>
      <c r="AN20" s="160"/>
      <c r="AO20" s="160" t="s">
        <v>30</v>
      </c>
      <c r="AP20" s="160"/>
      <c r="AQ20" s="160"/>
      <c r="AR20" s="160"/>
      <c r="AS20" s="160"/>
      <c r="AT20" s="160"/>
      <c r="AU20" s="160"/>
      <c r="AV20" s="160" t="s">
        <v>31</v>
      </c>
      <c r="AW20" s="160"/>
      <c r="AX20" s="160"/>
      <c r="AY20" s="160"/>
      <c r="AZ20" s="160"/>
      <c r="BA20" s="160"/>
      <c r="BB20" s="160"/>
      <c r="BC20" s="160"/>
      <c r="BD20" s="23"/>
      <c r="BE20" s="18"/>
      <c r="BF20" s="19">
        <v>3</v>
      </c>
      <c r="BG20" s="20">
        <f t="shared" si="2"/>
        <v>0</v>
      </c>
      <c r="BH20" s="20">
        <f>SUM(AA26:AN26)+BG20</f>
        <v>0</v>
      </c>
      <c r="BI20" s="20">
        <f t="shared" si="3"/>
        <v>0</v>
      </c>
      <c r="BJ20" s="39">
        <f t="shared" si="4"/>
        <v>0</v>
      </c>
      <c r="BK20" s="39">
        <f t="shared" si="5"/>
        <v>0</v>
      </c>
      <c r="BL20" s="39">
        <f t="shared" si="6"/>
        <v>0</v>
      </c>
      <c r="BM20" s="22">
        <f t="shared" si="1"/>
        <v>0</v>
      </c>
      <c r="BN20" s="21">
        <f t="shared" si="7"/>
        <v>0</v>
      </c>
      <c r="BO20" s="21">
        <f t="shared" ref="BO20:BO23" si="17">IF(BN20=1,0,IF(BK20=1,IF(AA26&gt;0,1,0),IF(AA26&gt;0,1,0)))</f>
        <v>0</v>
      </c>
      <c r="BP20" s="21">
        <f t="shared" si="8"/>
        <v>0</v>
      </c>
      <c r="BQ20" s="21">
        <f t="shared" si="9"/>
        <v>0</v>
      </c>
      <c r="BR20" s="22">
        <f t="shared" si="10"/>
        <v>0</v>
      </c>
      <c r="BS20" s="27">
        <f t="shared" si="11"/>
        <v>0</v>
      </c>
      <c r="BT20" s="22">
        <f t="shared" si="12"/>
        <v>0</v>
      </c>
      <c r="BU20" s="22">
        <f t="shared" si="13"/>
        <v>0</v>
      </c>
      <c r="BV20" s="22">
        <f t="shared" ref="BV20:BV25" si="18">BI20*BS20*$BW$6</f>
        <v>0</v>
      </c>
      <c r="BW20" s="22">
        <f t="shared" ref="BW20:BW25" si="19">IF(BP20=1,BS20*$BX$6*0.5,BS20*$BX$6)</f>
        <v>0</v>
      </c>
      <c r="BX20" s="22">
        <f t="shared" ref="BX20:BX25" si="20">BI20*BL20*BS20*$BZ$6</f>
        <v>0</v>
      </c>
      <c r="BY20" s="22">
        <f t="shared" si="14"/>
        <v>0</v>
      </c>
      <c r="BZ20" s="22">
        <f t="shared" si="15"/>
        <v>0</v>
      </c>
      <c r="CA20" s="22">
        <f t="shared" si="16"/>
        <v>0</v>
      </c>
      <c r="CB20" s="60"/>
      <c r="CC20" s="36"/>
      <c r="CD20" s="36"/>
      <c r="CE20" s="36"/>
      <c r="CF20" s="36"/>
      <c r="CH20" s="1"/>
    </row>
    <row r="21" spans="1:86" ht="24.75" customHeight="1" x14ac:dyDescent="0.4">
      <c r="A21" s="65"/>
      <c r="B21" s="155"/>
      <c r="C21" s="155"/>
      <c r="D21" s="155"/>
      <c r="E21" s="155"/>
      <c r="F21" s="155"/>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23"/>
      <c r="BE21" s="18"/>
      <c r="BF21" s="19">
        <v>4</v>
      </c>
      <c r="BG21" s="20">
        <f t="shared" si="2"/>
        <v>0</v>
      </c>
      <c r="BH21" s="20">
        <f t="shared" ref="BH21:BH25" si="21">SUM(AA27:AN27)+BG21</f>
        <v>0</v>
      </c>
      <c r="BI21" s="20">
        <f t="shared" si="3"/>
        <v>0</v>
      </c>
      <c r="BJ21" s="39">
        <f t="shared" si="4"/>
        <v>0</v>
      </c>
      <c r="BK21" s="39">
        <f t="shared" si="5"/>
        <v>0</v>
      </c>
      <c r="BL21" s="39">
        <f t="shared" si="6"/>
        <v>0</v>
      </c>
      <c r="BM21" s="22">
        <f t="shared" si="1"/>
        <v>0</v>
      </c>
      <c r="BN21" s="21">
        <f t="shared" si="7"/>
        <v>0</v>
      </c>
      <c r="BO21" s="21">
        <f t="shared" si="17"/>
        <v>0</v>
      </c>
      <c r="BP21" s="21">
        <f t="shared" si="8"/>
        <v>0</v>
      </c>
      <c r="BQ21" s="21">
        <f t="shared" si="9"/>
        <v>0</v>
      </c>
      <c r="BR21" s="22">
        <f t="shared" si="10"/>
        <v>0</v>
      </c>
      <c r="BS21" s="27">
        <f t="shared" si="11"/>
        <v>0</v>
      </c>
      <c r="BT21" s="22">
        <f t="shared" si="12"/>
        <v>0</v>
      </c>
      <c r="BU21" s="22">
        <f t="shared" si="13"/>
        <v>0</v>
      </c>
      <c r="BV21" s="22">
        <f t="shared" si="18"/>
        <v>0</v>
      </c>
      <c r="BW21" s="22">
        <f t="shared" si="19"/>
        <v>0</v>
      </c>
      <c r="BX21" s="22">
        <f t="shared" si="20"/>
        <v>0</v>
      </c>
      <c r="BY21" s="22">
        <f t="shared" si="14"/>
        <v>0</v>
      </c>
      <c r="BZ21" s="22">
        <f t="shared" si="15"/>
        <v>0</v>
      </c>
      <c r="CA21" s="22">
        <f t="shared" si="16"/>
        <v>0</v>
      </c>
      <c r="CB21" s="60"/>
      <c r="CC21" s="36"/>
      <c r="CD21" s="36"/>
      <c r="CE21" s="36"/>
      <c r="CF21" s="36"/>
      <c r="CH21" s="1"/>
    </row>
    <row r="22" spans="1:86" ht="24.75" customHeight="1" x14ac:dyDescent="0.4">
      <c r="A22" s="65"/>
      <c r="B22" s="155"/>
      <c r="C22" s="155"/>
      <c r="D22" s="155"/>
      <c r="E22" s="155"/>
      <c r="F22" s="155"/>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23"/>
      <c r="BE22" s="18"/>
      <c r="BF22" s="19">
        <v>5</v>
      </c>
      <c r="BG22" s="20">
        <f t="shared" si="2"/>
        <v>0</v>
      </c>
      <c r="BH22" s="20">
        <f t="shared" si="21"/>
        <v>0</v>
      </c>
      <c r="BI22" s="20">
        <f t="shared" si="3"/>
        <v>0</v>
      </c>
      <c r="BJ22" s="39">
        <f t="shared" si="4"/>
        <v>0</v>
      </c>
      <c r="BK22" s="39">
        <f t="shared" si="5"/>
        <v>0</v>
      </c>
      <c r="BL22" s="39">
        <f t="shared" si="6"/>
        <v>0</v>
      </c>
      <c r="BM22" s="22">
        <f t="shared" si="1"/>
        <v>0</v>
      </c>
      <c r="BN22" s="21">
        <f t="shared" si="7"/>
        <v>0</v>
      </c>
      <c r="BO22" s="21">
        <f t="shared" si="17"/>
        <v>0</v>
      </c>
      <c r="BP22" s="21">
        <f t="shared" si="8"/>
        <v>0</v>
      </c>
      <c r="BQ22" s="21">
        <f t="shared" si="9"/>
        <v>0</v>
      </c>
      <c r="BR22" s="22">
        <f t="shared" si="10"/>
        <v>0</v>
      </c>
      <c r="BS22" s="27">
        <f t="shared" si="11"/>
        <v>0</v>
      </c>
      <c r="BT22" s="22">
        <f t="shared" si="12"/>
        <v>0</v>
      </c>
      <c r="BU22" s="22">
        <f t="shared" si="13"/>
        <v>0</v>
      </c>
      <c r="BV22" s="22">
        <f t="shared" si="18"/>
        <v>0</v>
      </c>
      <c r="BW22" s="22">
        <f t="shared" si="19"/>
        <v>0</v>
      </c>
      <c r="BX22" s="22">
        <f t="shared" si="20"/>
        <v>0</v>
      </c>
      <c r="BY22" s="22">
        <f t="shared" si="14"/>
        <v>0</v>
      </c>
      <c r="BZ22" s="22">
        <f t="shared" si="15"/>
        <v>0</v>
      </c>
      <c r="CA22" s="22">
        <f t="shared" si="16"/>
        <v>0</v>
      </c>
      <c r="CB22" s="60"/>
      <c r="CC22" s="36"/>
      <c r="CD22" s="36"/>
      <c r="CE22" s="36"/>
      <c r="CF22" s="36"/>
      <c r="CH22" s="1"/>
    </row>
    <row r="23" spans="1:86" ht="24.75" customHeight="1" x14ac:dyDescent="0.4">
      <c r="A23" s="65"/>
      <c r="B23" s="155"/>
      <c r="C23" s="155"/>
      <c r="D23" s="155"/>
      <c r="E23" s="155"/>
      <c r="F23" s="155"/>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23"/>
      <c r="BE23" s="18"/>
      <c r="BF23" s="19">
        <v>6</v>
      </c>
      <c r="BG23" s="20">
        <f t="shared" si="2"/>
        <v>0</v>
      </c>
      <c r="BH23" s="20">
        <f t="shared" si="21"/>
        <v>0</v>
      </c>
      <c r="BI23" s="20">
        <f t="shared" si="3"/>
        <v>0</v>
      </c>
      <c r="BJ23" s="39">
        <f t="shared" si="4"/>
        <v>0</v>
      </c>
      <c r="BK23" s="39">
        <f t="shared" si="5"/>
        <v>0</v>
      </c>
      <c r="BL23" s="39">
        <f t="shared" si="6"/>
        <v>0</v>
      </c>
      <c r="BM23" s="22">
        <f t="shared" si="1"/>
        <v>0</v>
      </c>
      <c r="BN23" s="21">
        <f t="shared" si="7"/>
        <v>0</v>
      </c>
      <c r="BO23" s="21">
        <f t="shared" si="17"/>
        <v>0</v>
      </c>
      <c r="BP23" s="21">
        <f t="shared" si="8"/>
        <v>0</v>
      </c>
      <c r="BQ23" s="21">
        <f t="shared" si="9"/>
        <v>0</v>
      </c>
      <c r="BR23" s="22">
        <f t="shared" si="10"/>
        <v>0</v>
      </c>
      <c r="BS23" s="27">
        <f t="shared" si="11"/>
        <v>0</v>
      </c>
      <c r="BT23" s="22">
        <f t="shared" si="12"/>
        <v>0</v>
      </c>
      <c r="BU23" s="22">
        <f t="shared" si="13"/>
        <v>0</v>
      </c>
      <c r="BV23" s="22">
        <f t="shared" si="18"/>
        <v>0</v>
      </c>
      <c r="BW23" s="22">
        <f t="shared" si="19"/>
        <v>0</v>
      </c>
      <c r="BX23" s="22">
        <f t="shared" si="20"/>
        <v>0</v>
      </c>
      <c r="BY23" s="22">
        <f t="shared" si="14"/>
        <v>0</v>
      </c>
      <c r="BZ23" s="22">
        <f t="shared" si="15"/>
        <v>0</v>
      </c>
      <c r="CA23" s="22">
        <f t="shared" si="16"/>
        <v>0</v>
      </c>
      <c r="CB23" s="60"/>
      <c r="CC23" s="36"/>
      <c r="CD23" s="36"/>
      <c r="CE23" s="36"/>
      <c r="CF23" s="36"/>
      <c r="CH23" s="1"/>
    </row>
    <row r="24" spans="1:86" ht="24.75" customHeight="1" x14ac:dyDescent="0.4">
      <c r="A24" s="65"/>
      <c r="B24" s="145" t="s">
        <v>32</v>
      </c>
      <c r="C24" s="145"/>
      <c r="D24" s="145"/>
      <c r="E24" s="145"/>
      <c r="F24" s="145"/>
      <c r="G24" s="146"/>
      <c r="H24" s="146"/>
      <c r="I24" s="146"/>
      <c r="J24" s="146"/>
      <c r="K24" s="146"/>
      <c r="L24" s="146"/>
      <c r="M24" s="146"/>
      <c r="N24" s="146"/>
      <c r="O24" s="146"/>
      <c r="P24" s="146"/>
      <c r="Q24" s="146"/>
      <c r="R24" s="146"/>
      <c r="S24" s="146"/>
      <c r="T24" s="152"/>
      <c r="U24" s="152"/>
      <c r="V24" s="152"/>
      <c r="W24" s="152"/>
      <c r="X24" s="152"/>
      <c r="Y24" s="152"/>
      <c r="Z24" s="152"/>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6"/>
      <c r="AW24" s="146"/>
      <c r="AX24" s="146"/>
      <c r="AY24" s="146"/>
      <c r="AZ24" s="146"/>
      <c r="BA24" s="146"/>
      <c r="BB24" s="146"/>
      <c r="BC24" s="146"/>
      <c r="BD24" s="23"/>
      <c r="BE24" s="18"/>
      <c r="BF24" s="19">
        <v>7</v>
      </c>
      <c r="BG24" s="20">
        <f t="shared" si="2"/>
        <v>0</v>
      </c>
      <c r="BH24" s="20">
        <f>SUM(AA30:AN30)+BG24</f>
        <v>0</v>
      </c>
      <c r="BI24" s="20">
        <f t="shared" si="3"/>
        <v>0</v>
      </c>
      <c r="BJ24" s="39">
        <f t="shared" si="4"/>
        <v>0</v>
      </c>
      <c r="BK24" s="39">
        <f t="shared" si="5"/>
        <v>0</v>
      </c>
      <c r="BL24" s="39">
        <f t="shared" si="6"/>
        <v>0</v>
      </c>
      <c r="BM24" s="22">
        <f t="shared" si="1"/>
        <v>0</v>
      </c>
      <c r="BN24" s="21">
        <f t="shared" si="7"/>
        <v>0</v>
      </c>
      <c r="BO24" s="21">
        <f>IF(BN24=1,0,IF(BK24=1,IF(AA30&gt;0,1,0),IF(AA30&gt;0,1,0)))</f>
        <v>0</v>
      </c>
      <c r="BP24" s="21">
        <f t="shared" si="8"/>
        <v>0</v>
      </c>
      <c r="BQ24" s="21">
        <f t="shared" si="9"/>
        <v>0</v>
      </c>
      <c r="BR24" s="22">
        <f t="shared" si="10"/>
        <v>0</v>
      </c>
      <c r="BS24" s="27">
        <f t="shared" si="11"/>
        <v>0</v>
      </c>
      <c r="BT24" s="22">
        <f t="shared" si="12"/>
        <v>0</v>
      </c>
      <c r="BU24" s="22">
        <f t="shared" si="13"/>
        <v>0</v>
      </c>
      <c r="BV24" s="22">
        <f t="shared" si="18"/>
        <v>0</v>
      </c>
      <c r="BW24" s="22">
        <f t="shared" si="19"/>
        <v>0</v>
      </c>
      <c r="BX24" s="22">
        <f t="shared" si="20"/>
        <v>0</v>
      </c>
      <c r="BY24" s="22">
        <f t="shared" si="14"/>
        <v>0</v>
      </c>
      <c r="BZ24" s="22">
        <f t="shared" si="15"/>
        <v>0</v>
      </c>
      <c r="CA24" s="22">
        <f t="shared" si="16"/>
        <v>0</v>
      </c>
      <c r="CB24" s="60"/>
      <c r="CC24" s="36"/>
      <c r="CD24" s="36"/>
      <c r="CE24" s="36"/>
      <c r="CF24" s="36"/>
      <c r="CH24" s="1"/>
    </row>
    <row r="25" spans="1:86" ht="24.75" customHeight="1" x14ac:dyDescent="0.4">
      <c r="A25" s="65"/>
      <c r="B25" s="145" t="s">
        <v>33</v>
      </c>
      <c r="C25" s="145"/>
      <c r="D25" s="145"/>
      <c r="E25" s="145"/>
      <c r="F25" s="145"/>
      <c r="G25" s="146"/>
      <c r="H25" s="146"/>
      <c r="I25" s="146"/>
      <c r="J25" s="146"/>
      <c r="K25" s="146"/>
      <c r="L25" s="146"/>
      <c r="M25" s="146"/>
      <c r="N25" s="146"/>
      <c r="O25" s="146"/>
      <c r="P25" s="146"/>
      <c r="Q25" s="146"/>
      <c r="R25" s="146"/>
      <c r="S25" s="146"/>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55"/>
      <c r="AW25" s="55"/>
      <c r="AX25" s="55"/>
      <c r="AY25" s="55"/>
      <c r="AZ25" s="55"/>
      <c r="BA25" s="55"/>
      <c r="BB25" s="55"/>
      <c r="BC25" s="55"/>
      <c r="BD25" s="23"/>
      <c r="BE25" s="18"/>
      <c r="BF25" s="19">
        <v>8</v>
      </c>
      <c r="BG25" s="20">
        <f>IF(BQ25=1,T31*$BX$10,T31)</f>
        <v>0</v>
      </c>
      <c r="BH25" s="20">
        <f t="shared" si="21"/>
        <v>0</v>
      </c>
      <c r="BI25" s="20">
        <f t="shared" si="3"/>
        <v>0</v>
      </c>
      <c r="BJ25" s="39">
        <f t="shared" si="4"/>
        <v>0</v>
      </c>
      <c r="BK25" s="39">
        <f t="shared" si="5"/>
        <v>0</v>
      </c>
      <c r="BL25" s="39">
        <f t="shared" si="6"/>
        <v>0</v>
      </c>
      <c r="BM25" s="22">
        <f t="shared" si="1"/>
        <v>0</v>
      </c>
      <c r="BN25" s="21">
        <f t="shared" si="7"/>
        <v>0</v>
      </c>
      <c r="BO25" s="21">
        <f>IF(BN25=1,0,IF(BK25=1,IF(AA31&gt;0,1,0),IF(AA31&gt;0,1,0)))</f>
        <v>0</v>
      </c>
      <c r="BP25" s="21">
        <f t="shared" si="8"/>
        <v>0</v>
      </c>
      <c r="BQ25" s="21">
        <f t="shared" si="9"/>
        <v>0</v>
      </c>
      <c r="BR25" s="22">
        <f t="shared" si="10"/>
        <v>0</v>
      </c>
      <c r="BS25" s="27">
        <f t="shared" si="11"/>
        <v>0</v>
      </c>
      <c r="BT25" s="22">
        <f t="shared" si="12"/>
        <v>0</v>
      </c>
      <c r="BU25" s="22">
        <f t="shared" si="13"/>
        <v>0</v>
      </c>
      <c r="BV25" s="22">
        <f t="shared" si="18"/>
        <v>0</v>
      </c>
      <c r="BW25" s="22">
        <f t="shared" si="19"/>
        <v>0</v>
      </c>
      <c r="BX25" s="22">
        <f t="shared" si="20"/>
        <v>0</v>
      </c>
      <c r="BY25" s="22">
        <f t="shared" si="14"/>
        <v>0</v>
      </c>
      <c r="BZ25" s="22">
        <f t="shared" si="15"/>
        <v>0</v>
      </c>
      <c r="CA25" s="22">
        <f t="shared" si="16"/>
        <v>0</v>
      </c>
      <c r="CB25" s="60"/>
      <c r="CC25" s="36"/>
      <c r="CD25" s="36"/>
      <c r="CE25" s="36"/>
      <c r="CF25" s="36"/>
      <c r="CH25" s="1"/>
    </row>
    <row r="26" spans="1:86" ht="24.75" customHeight="1" x14ac:dyDescent="0.4">
      <c r="A26" s="65"/>
      <c r="B26" s="145" t="s">
        <v>34</v>
      </c>
      <c r="C26" s="145"/>
      <c r="D26" s="145"/>
      <c r="E26" s="145"/>
      <c r="F26" s="145"/>
      <c r="G26" s="146"/>
      <c r="H26" s="146"/>
      <c r="I26" s="146"/>
      <c r="J26" s="146"/>
      <c r="K26" s="146"/>
      <c r="L26" s="146"/>
      <c r="M26" s="146"/>
      <c r="N26" s="146"/>
      <c r="O26" s="146"/>
      <c r="P26" s="146"/>
      <c r="Q26" s="146"/>
      <c r="R26" s="146"/>
      <c r="S26" s="146"/>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55"/>
      <c r="AW26" s="55"/>
      <c r="AX26" s="55"/>
      <c r="AY26" s="55"/>
      <c r="AZ26" s="55"/>
      <c r="BA26" s="55"/>
      <c r="BB26" s="55"/>
      <c r="BC26" s="55"/>
      <c r="BD26" s="23"/>
      <c r="BE26" s="18"/>
      <c r="BF26" s="23"/>
      <c r="BG26" s="24"/>
      <c r="BH26" s="24"/>
      <c r="BI26" s="24"/>
      <c r="BJ26" s="24"/>
      <c r="CB26" s="36"/>
      <c r="CC26" s="36"/>
      <c r="CD26" s="36"/>
      <c r="CE26" s="36"/>
      <c r="CF26" s="36"/>
      <c r="CH26" s="1"/>
    </row>
    <row r="27" spans="1:86" ht="24.75" customHeight="1" x14ac:dyDescent="0.4">
      <c r="A27" s="65"/>
      <c r="B27" s="145" t="s">
        <v>35</v>
      </c>
      <c r="C27" s="145"/>
      <c r="D27" s="145"/>
      <c r="E27" s="145"/>
      <c r="F27" s="145"/>
      <c r="G27" s="146"/>
      <c r="H27" s="146"/>
      <c r="I27" s="146"/>
      <c r="J27" s="146"/>
      <c r="K27" s="146"/>
      <c r="L27" s="146"/>
      <c r="M27" s="146"/>
      <c r="N27" s="146"/>
      <c r="O27" s="146"/>
      <c r="P27" s="146"/>
      <c r="Q27" s="146"/>
      <c r="R27" s="146"/>
      <c r="S27" s="146"/>
      <c r="T27" s="153"/>
      <c r="U27" s="153"/>
      <c r="V27" s="153"/>
      <c r="W27" s="153"/>
      <c r="X27" s="153"/>
      <c r="Y27" s="153"/>
      <c r="Z27" s="153"/>
      <c r="AA27" s="153"/>
      <c r="AB27" s="153"/>
      <c r="AC27" s="153"/>
      <c r="AD27" s="153"/>
      <c r="AE27" s="153"/>
      <c r="AF27" s="153"/>
      <c r="AG27" s="153"/>
      <c r="AH27" s="153"/>
      <c r="AI27" s="153"/>
      <c r="AJ27" s="153"/>
      <c r="AK27" s="153"/>
      <c r="AL27" s="153"/>
      <c r="AM27" s="153"/>
      <c r="AN27" s="153"/>
      <c r="AO27" s="147"/>
      <c r="AP27" s="147"/>
      <c r="AQ27" s="147"/>
      <c r="AR27" s="147"/>
      <c r="AS27" s="147"/>
      <c r="AT27" s="147"/>
      <c r="AU27" s="147"/>
      <c r="AV27" s="55"/>
      <c r="AW27" s="55"/>
      <c r="AX27" s="55"/>
      <c r="AY27" s="55"/>
      <c r="AZ27" s="55"/>
      <c r="BA27" s="55"/>
      <c r="BB27" s="55"/>
      <c r="BC27" s="55"/>
      <c r="BD27" s="23"/>
      <c r="BE27" s="18"/>
      <c r="BF27" s="23"/>
      <c r="BG27" s="24"/>
      <c r="BH27" s="24"/>
      <c r="BI27" s="24"/>
      <c r="BJ27" s="24"/>
      <c r="BM27" s="150" t="s">
        <v>36</v>
      </c>
      <c r="BN27" s="150" t="s">
        <v>81</v>
      </c>
      <c r="BO27" s="150" t="s">
        <v>37</v>
      </c>
      <c r="BP27" s="150"/>
      <c r="BS27" s="150" t="s">
        <v>38</v>
      </c>
      <c r="BT27" s="151" t="s">
        <v>39</v>
      </c>
      <c r="BU27" s="118" t="s">
        <v>40</v>
      </c>
      <c r="BV27" s="118" t="s">
        <v>41</v>
      </c>
      <c r="BW27" s="118" t="s">
        <v>42</v>
      </c>
      <c r="BX27" s="118" t="s">
        <v>43</v>
      </c>
      <c r="BY27" s="118" t="s">
        <v>44</v>
      </c>
      <c r="BZ27" s="198" t="s">
        <v>114</v>
      </c>
      <c r="CA27" s="198" t="s">
        <v>105</v>
      </c>
      <c r="CB27" s="36"/>
      <c r="CC27" s="36"/>
      <c r="CD27" s="36"/>
      <c r="CE27" s="36"/>
      <c r="CF27" s="36"/>
      <c r="CH27" s="1"/>
    </row>
    <row r="28" spans="1:86" ht="24.75" customHeight="1" x14ac:dyDescent="0.4">
      <c r="A28" s="65"/>
      <c r="B28" s="145" t="s">
        <v>45</v>
      </c>
      <c r="C28" s="145"/>
      <c r="D28" s="145"/>
      <c r="E28" s="145"/>
      <c r="F28" s="145"/>
      <c r="G28" s="146"/>
      <c r="H28" s="146"/>
      <c r="I28" s="146"/>
      <c r="J28" s="146"/>
      <c r="K28" s="146"/>
      <c r="L28" s="146"/>
      <c r="M28" s="146"/>
      <c r="N28" s="146"/>
      <c r="O28" s="146"/>
      <c r="P28" s="146"/>
      <c r="Q28" s="146"/>
      <c r="R28" s="146"/>
      <c r="S28" s="146"/>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55"/>
      <c r="AW28" s="55"/>
      <c r="AX28" s="55"/>
      <c r="AY28" s="55"/>
      <c r="AZ28" s="55"/>
      <c r="BA28" s="55"/>
      <c r="BB28" s="55"/>
      <c r="BC28" s="55"/>
      <c r="BD28" s="23"/>
      <c r="BE28" s="18"/>
      <c r="BF28" s="23"/>
      <c r="BG28" s="24"/>
      <c r="BH28" s="24"/>
      <c r="BI28" s="24"/>
      <c r="BJ28" s="24"/>
      <c r="BM28" s="150"/>
      <c r="BN28" s="150"/>
      <c r="BO28" s="150"/>
      <c r="BP28" s="150"/>
      <c r="BS28" s="150"/>
      <c r="BT28" s="151"/>
      <c r="BU28" s="119"/>
      <c r="BV28" s="119"/>
      <c r="BW28" s="119"/>
      <c r="BX28" s="119"/>
      <c r="BY28" s="119"/>
      <c r="BZ28" s="198"/>
      <c r="CA28" s="198"/>
      <c r="CB28" s="36"/>
      <c r="CC28" s="36"/>
      <c r="CD28" s="36"/>
      <c r="CE28" s="36"/>
      <c r="CF28" s="36"/>
      <c r="CH28" s="1"/>
    </row>
    <row r="29" spans="1:86" ht="24.75" customHeight="1" x14ac:dyDescent="0.4">
      <c r="A29" s="65"/>
      <c r="B29" s="145" t="s">
        <v>46</v>
      </c>
      <c r="C29" s="145"/>
      <c r="D29" s="145"/>
      <c r="E29" s="145"/>
      <c r="F29" s="145"/>
      <c r="G29" s="146"/>
      <c r="H29" s="146"/>
      <c r="I29" s="146"/>
      <c r="J29" s="146"/>
      <c r="K29" s="146"/>
      <c r="L29" s="146"/>
      <c r="M29" s="146"/>
      <c r="N29" s="146"/>
      <c r="O29" s="146"/>
      <c r="P29" s="146"/>
      <c r="Q29" s="146"/>
      <c r="R29" s="146"/>
      <c r="S29" s="146"/>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55"/>
      <c r="AW29" s="55"/>
      <c r="AX29" s="55"/>
      <c r="AY29" s="55"/>
      <c r="AZ29" s="55"/>
      <c r="BA29" s="55"/>
      <c r="BB29" s="55"/>
      <c r="BC29" s="55"/>
      <c r="BD29" s="23"/>
      <c r="BE29" s="18"/>
      <c r="BF29" s="23"/>
      <c r="BG29" s="24"/>
      <c r="BH29" s="24"/>
      <c r="BI29" s="24"/>
      <c r="BJ29" s="24"/>
      <c r="BM29" s="25">
        <f>SUM(BN18:BO25)</f>
        <v>0</v>
      </c>
      <c r="BN29" s="25">
        <f>SUM(BS18:BS25)</f>
        <v>0</v>
      </c>
      <c r="BO29" s="25">
        <f>SUM(BP18:BP25)</f>
        <v>0</v>
      </c>
      <c r="BS29" s="22">
        <f>SUM(BM18:BM25)</f>
        <v>0</v>
      </c>
      <c r="BT29" s="22">
        <f>SUM(BT18:BT28)</f>
        <v>0</v>
      </c>
      <c r="BU29" s="22">
        <f>SUM(BU18:BU28)</f>
        <v>0</v>
      </c>
      <c r="BV29" s="22">
        <f t="shared" ref="BV29:BX29" si="22">SUM(BV18:BV28)</f>
        <v>0</v>
      </c>
      <c r="BW29" s="22">
        <f t="shared" si="22"/>
        <v>0</v>
      </c>
      <c r="BX29" s="22">
        <f t="shared" si="22"/>
        <v>0</v>
      </c>
      <c r="BY29" s="22">
        <f>SUM(BY18:BY28)</f>
        <v>0</v>
      </c>
      <c r="BZ29" s="22">
        <f>SUM(BZ18:BZ28)</f>
        <v>0</v>
      </c>
      <c r="CA29" s="22">
        <f>SUM(CA18:CA28)</f>
        <v>0</v>
      </c>
      <c r="CB29" s="36"/>
      <c r="CC29" s="36"/>
      <c r="CD29" s="36"/>
      <c r="CE29" s="36"/>
      <c r="CF29" s="36"/>
      <c r="CH29" s="1"/>
    </row>
    <row r="30" spans="1:86" ht="24.75" customHeight="1" x14ac:dyDescent="0.4">
      <c r="A30" s="65"/>
      <c r="B30" s="145" t="s">
        <v>47</v>
      </c>
      <c r="C30" s="145"/>
      <c r="D30" s="145"/>
      <c r="E30" s="145"/>
      <c r="F30" s="145"/>
      <c r="G30" s="146"/>
      <c r="H30" s="146"/>
      <c r="I30" s="146"/>
      <c r="J30" s="146"/>
      <c r="K30" s="146"/>
      <c r="L30" s="146"/>
      <c r="M30" s="146"/>
      <c r="N30" s="146"/>
      <c r="O30" s="146"/>
      <c r="P30" s="146"/>
      <c r="Q30" s="146"/>
      <c r="R30" s="146"/>
      <c r="S30" s="146"/>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55"/>
      <c r="AW30" s="55"/>
      <c r="AX30" s="55"/>
      <c r="AY30" s="55"/>
      <c r="AZ30" s="55"/>
      <c r="BA30" s="55"/>
      <c r="BB30" s="55"/>
      <c r="BC30" s="55"/>
      <c r="BD30" s="23"/>
      <c r="BE30" s="18"/>
      <c r="BF30" s="23"/>
      <c r="BG30" s="24"/>
      <c r="BH30" s="24"/>
      <c r="BI30" s="24"/>
      <c r="BJ30" s="24"/>
      <c r="BU30" s="118" t="s">
        <v>82</v>
      </c>
      <c r="BW30" s="118" t="s">
        <v>83</v>
      </c>
      <c r="BY30" s="118" t="s">
        <v>84</v>
      </c>
      <c r="CA30" s="199" t="s">
        <v>104</v>
      </c>
      <c r="CB30" s="36"/>
      <c r="CC30" s="36"/>
      <c r="CD30" s="36"/>
      <c r="CE30" s="36"/>
      <c r="CF30" s="36"/>
      <c r="CH30" s="1"/>
    </row>
    <row r="31" spans="1:86" ht="24.75" customHeight="1" x14ac:dyDescent="0.4">
      <c r="A31" s="65"/>
      <c r="B31" s="145" t="s">
        <v>48</v>
      </c>
      <c r="C31" s="145"/>
      <c r="D31" s="145"/>
      <c r="E31" s="145"/>
      <c r="F31" s="145"/>
      <c r="G31" s="146"/>
      <c r="H31" s="146"/>
      <c r="I31" s="146"/>
      <c r="J31" s="146"/>
      <c r="K31" s="146"/>
      <c r="L31" s="146"/>
      <c r="M31" s="146"/>
      <c r="N31" s="146"/>
      <c r="O31" s="146"/>
      <c r="P31" s="146"/>
      <c r="Q31" s="146"/>
      <c r="R31" s="146"/>
      <c r="S31" s="146"/>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55"/>
      <c r="AW31" s="55"/>
      <c r="AX31" s="55"/>
      <c r="AY31" s="55"/>
      <c r="AZ31" s="55"/>
      <c r="BA31" s="55"/>
      <c r="BB31" s="55"/>
      <c r="BC31" s="55"/>
      <c r="BD31" s="23"/>
      <c r="BE31" s="18"/>
      <c r="BF31" s="23"/>
      <c r="BG31" s="24"/>
      <c r="BH31" s="24"/>
      <c r="BI31" s="24"/>
      <c r="BJ31" s="24"/>
      <c r="BU31" s="119"/>
      <c r="BW31" s="119"/>
      <c r="BY31" s="119"/>
      <c r="CA31" s="199"/>
      <c r="CB31" s="36"/>
      <c r="CC31" s="36"/>
      <c r="CD31" s="36"/>
      <c r="CE31" s="36"/>
      <c r="CF31" s="36"/>
      <c r="CH31" s="1"/>
    </row>
    <row r="32" spans="1:86" ht="24.75" customHeight="1" x14ac:dyDescent="0.4">
      <c r="A32" s="65"/>
      <c r="B32" s="112" t="s">
        <v>93</v>
      </c>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23"/>
      <c r="BE32" s="18"/>
      <c r="BF32" s="23"/>
      <c r="BG32" s="36"/>
      <c r="BH32" s="36"/>
      <c r="BI32" s="36"/>
      <c r="BJ32" s="36"/>
      <c r="BU32" s="22"/>
      <c r="BW32" s="22"/>
      <c r="BY32" s="22"/>
      <c r="CA32" s="60"/>
      <c r="CB32" s="36"/>
      <c r="CC32" s="36"/>
      <c r="CD32" s="36"/>
      <c r="CE32" s="36"/>
      <c r="CF32" s="36"/>
      <c r="CH32" s="1"/>
    </row>
    <row r="33" spans="1:86" ht="24.75" customHeight="1" x14ac:dyDescent="0.4">
      <c r="A33" s="65"/>
      <c r="B33" s="148" t="s">
        <v>115</v>
      </c>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23"/>
      <c r="BE33" s="18"/>
      <c r="BF33" s="23"/>
      <c r="BG33" s="36"/>
      <c r="BH33" s="36"/>
      <c r="BI33" s="36"/>
      <c r="BJ33" s="36"/>
      <c r="BS33" s="24"/>
      <c r="CB33" s="36"/>
      <c r="CC33" s="36"/>
      <c r="CD33" s="36"/>
      <c r="CE33" s="36"/>
      <c r="CF33" s="36"/>
      <c r="CH33" s="1"/>
    </row>
    <row r="34" spans="1:86" ht="24.75" customHeight="1" x14ac:dyDescent="0.4">
      <c r="A34" s="65"/>
      <c r="B34" s="111" t="s">
        <v>91</v>
      </c>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23"/>
      <c r="BG34" s="8" t="s">
        <v>52</v>
      </c>
      <c r="BH34" s="36"/>
      <c r="BI34" s="36"/>
      <c r="BJ34" s="36"/>
      <c r="BK34" s="36"/>
      <c r="BL34" s="36"/>
      <c r="BM34" s="36"/>
      <c r="BN34" s="36"/>
      <c r="BT34" s="50" t="s">
        <v>49</v>
      </c>
      <c r="BU34" s="50" t="s">
        <v>50</v>
      </c>
      <c r="BV34" s="50" t="s">
        <v>51</v>
      </c>
      <c r="CB34" s="36"/>
      <c r="CC34" s="36"/>
      <c r="CD34" s="36"/>
      <c r="CE34" s="36"/>
      <c r="CF34" s="36"/>
      <c r="CH34" s="1"/>
    </row>
    <row r="35" spans="1:86" ht="24.75" customHeight="1" x14ac:dyDescent="0.4">
      <c r="A35" s="65"/>
      <c r="B35" s="113" t="s">
        <v>54</v>
      </c>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G35" s="114" t="s">
        <v>55</v>
      </c>
      <c r="BH35" s="115"/>
      <c r="BI35" s="140" t="s">
        <v>56</v>
      </c>
      <c r="BJ35" s="141"/>
      <c r="BK35" s="142"/>
      <c r="BL35" s="140" t="s">
        <v>57</v>
      </c>
      <c r="BM35" s="141"/>
      <c r="BN35" s="142"/>
      <c r="BS35" s="26" t="s">
        <v>53</v>
      </c>
      <c r="BT35" s="22">
        <f>IF(BM29=0,BU10,BU10+100000*(BM29-1))</f>
        <v>430000</v>
      </c>
      <c r="BU35" s="22">
        <f>IF(BM29=0,BU10+BV10,BU10+BV10*BN29+100000*(BM29-1))</f>
        <v>740000</v>
      </c>
      <c r="BV35" s="22">
        <f>IF(BM29=BV30,BU10+BW10,BU10+BW10*BN29+100000*(BM29-1))</f>
        <v>1000000</v>
      </c>
      <c r="CB35" s="36"/>
      <c r="CC35" s="36"/>
      <c r="CD35" s="36"/>
      <c r="CE35" s="36"/>
      <c r="CF35" s="36"/>
      <c r="CH35" s="1"/>
    </row>
    <row r="36" spans="1:86" ht="24.75" customHeight="1" x14ac:dyDescent="0.4">
      <c r="A36" s="65"/>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G36" s="116"/>
      <c r="BH36" s="117"/>
      <c r="BI36" s="51" t="s">
        <v>2</v>
      </c>
      <c r="BJ36" s="28" t="s">
        <v>59</v>
      </c>
      <c r="BK36" s="52" t="s">
        <v>4</v>
      </c>
      <c r="BL36" s="51" t="s">
        <v>2</v>
      </c>
      <c r="BM36" s="28" t="s">
        <v>59</v>
      </c>
      <c r="BN36" s="52" t="s">
        <v>4</v>
      </c>
      <c r="BS36" s="27" t="s">
        <v>58</v>
      </c>
      <c r="BT36" s="21" t="str">
        <f>IF(BN29&gt;0,IF(BS29&lt;=BT35,"７割軽減",IF(BS29&lt;=BU35,"５割軽減",IF(BS29&lt;=BV35,"２割軽減","軽減非該当"))),"")</f>
        <v/>
      </c>
      <c r="CB36" s="36"/>
      <c r="CC36" s="36"/>
      <c r="CD36" s="36"/>
      <c r="CE36" s="36"/>
      <c r="CF36" s="36"/>
      <c r="CH36" s="1"/>
    </row>
    <row r="37" spans="1:86" ht="24.75" customHeight="1" x14ac:dyDescent="0.4">
      <c r="A37" s="65"/>
      <c r="B37" s="72"/>
      <c r="C37" s="72"/>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E37" s="30"/>
      <c r="BF37" s="31"/>
      <c r="BG37" s="143" t="s">
        <v>61</v>
      </c>
      <c r="BH37" s="144"/>
      <c r="BI37" s="32">
        <f>SUM(BT18:BT25)</f>
        <v>0</v>
      </c>
      <c r="BJ37" s="33">
        <f>SUM(BV18:BV25)</f>
        <v>0</v>
      </c>
      <c r="BK37" s="34">
        <f>SUM(BX18:BX25)</f>
        <v>0</v>
      </c>
      <c r="BL37" s="32">
        <f>SUM(BW18:BW25)</f>
        <v>0</v>
      </c>
      <c r="BM37" s="33">
        <f>SUM(BY18:BY25)</f>
        <v>0</v>
      </c>
      <c r="BN37" s="34">
        <f>SUM(CA18:CA25)</f>
        <v>0</v>
      </c>
      <c r="BS37" s="27" t="s">
        <v>60</v>
      </c>
      <c r="BT37" s="29">
        <f>IF(BT36="７割軽減",30%,IF(BT36="５割軽減",50%,IF(BT36="２割軽減",80%,100%)))</f>
        <v>1</v>
      </c>
      <c r="BU37" s="13"/>
      <c r="CB37" s="36"/>
      <c r="CC37" s="36"/>
      <c r="CD37" s="36"/>
      <c r="CE37" s="36"/>
      <c r="CF37" s="36"/>
      <c r="CH37" s="1"/>
    </row>
    <row r="38" spans="1:86" ht="24.75" customHeight="1" x14ac:dyDescent="0.4">
      <c r="A38" s="65"/>
      <c r="B38" s="74"/>
      <c r="C38" s="74"/>
      <c r="D38" s="74"/>
      <c r="E38" s="74"/>
      <c r="F38" s="74"/>
      <c r="G38" s="70"/>
      <c r="H38" s="70"/>
      <c r="I38" s="70"/>
      <c r="J38" s="70"/>
      <c r="K38" s="70"/>
      <c r="L38" s="70"/>
      <c r="M38" s="70"/>
      <c r="N38" s="75"/>
      <c r="O38" s="75"/>
      <c r="P38" s="75"/>
      <c r="Q38" s="75"/>
      <c r="R38" s="75"/>
      <c r="S38" s="75"/>
      <c r="T38" s="75"/>
      <c r="U38" s="75"/>
      <c r="V38" s="75"/>
      <c r="W38" s="75"/>
      <c r="X38" s="75"/>
      <c r="Y38" s="75"/>
      <c r="Z38" s="75"/>
      <c r="AA38" s="75"/>
      <c r="AB38" s="75"/>
      <c r="AC38" s="75"/>
      <c r="AD38" s="75"/>
      <c r="AE38" s="75"/>
      <c r="AF38" s="75"/>
      <c r="AG38" s="75"/>
      <c r="AH38" s="75"/>
      <c r="AI38" s="75"/>
      <c r="AJ38" s="76"/>
      <c r="AK38" s="76"/>
      <c r="AL38" s="76"/>
      <c r="AM38" s="76"/>
      <c r="AN38" s="76"/>
      <c r="AO38" s="76"/>
      <c r="AP38" s="76"/>
      <c r="AQ38" s="76"/>
      <c r="AR38" s="76"/>
      <c r="AS38" s="76"/>
      <c r="AT38" s="76"/>
      <c r="AU38" s="76"/>
      <c r="AV38" s="76"/>
      <c r="AW38" s="76"/>
      <c r="AX38" s="76"/>
      <c r="AY38" s="76"/>
      <c r="AZ38" s="76"/>
      <c r="BA38" s="76"/>
      <c r="BB38" s="76"/>
      <c r="BC38" s="76"/>
      <c r="BD38" s="31"/>
      <c r="BE38" s="30"/>
      <c r="BF38" s="31"/>
      <c r="BG38" s="143" t="s">
        <v>62</v>
      </c>
      <c r="BH38" s="144"/>
      <c r="BI38" s="32">
        <f>SUM(BU18:BU25)*BT37</f>
        <v>0</v>
      </c>
      <c r="BJ38" s="33">
        <f>SUM(BW18:BW25)*BT37</f>
        <v>0</v>
      </c>
      <c r="BK38" s="34">
        <f>SUM(BY18:BY25)*BT37</f>
        <v>0</v>
      </c>
      <c r="BL38" s="32">
        <f>SUM(BU18:BU25)</f>
        <v>0</v>
      </c>
      <c r="BM38" s="33">
        <f>SUM(BW18:BW25)</f>
        <v>0</v>
      </c>
      <c r="BN38" s="34">
        <f>SUM(BY18:BY25)</f>
        <v>0</v>
      </c>
      <c r="CB38" s="36"/>
      <c r="CC38" s="36"/>
      <c r="CD38" s="36"/>
      <c r="CE38" s="36"/>
      <c r="CF38" s="36"/>
      <c r="CH38" s="1"/>
    </row>
    <row r="39" spans="1:86" ht="24.75" customHeight="1" x14ac:dyDescent="0.4">
      <c r="A39" s="66" t="s">
        <v>63</v>
      </c>
      <c r="B39" s="66"/>
      <c r="C39" s="74"/>
      <c r="D39" s="74"/>
      <c r="E39" s="74"/>
      <c r="F39" s="74"/>
      <c r="G39" s="70"/>
      <c r="H39" s="70"/>
      <c r="I39" s="70"/>
      <c r="J39" s="70"/>
      <c r="K39" s="70"/>
      <c r="L39" s="70"/>
      <c r="M39" s="70"/>
      <c r="N39" s="75"/>
      <c r="O39" s="75"/>
      <c r="P39" s="75"/>
      <c r="Q39" s="75"/>
      <c r="R39" s="75"/>
      <c r="S39" s="75"/>
      <c r="T39" s="75"/>
      <c r="U39" s="75"/>
      <c r="V39" s="75"/>
      <c r="W39" s="75"/>
      <c r="X39" s="75"/>
      <c r="Y39" s="75"/>
      <c r="Z39" s="75"/>
      <c r="AA39" s="75"/>
      <c r="AB39" s="75"/>
      <c r="AC39" s="75"/>
      <c r="AD39" s="75"/>
      <c r="AE39" s="75"/>
      <c r="AF39" s="75"/>
      <c r="AG39" s="75"/>
      <c r="AH39" s="75"/>
      <c r="AI39" s="75"/>
      <c r="AJ39" s="76"/>
      <c r="AK39" s="76"/>
      <c r="AL39" s="76"/>
      <c r="AM39" s="76"/>
      <c r="AN39" s="76"/>
      <c r="AO39" s="76"/>
      <c r="AP39" s="76"/>
      <c r="AQ39" s="76"/>
      <c r="AR39" s="76"/>
      <c r="AS39" s="76"/>
      <c r="AT39" s="76"/>
      <c r="AU39" s="76"/>
      <c r="AV39" s="76"/>
      <c r="AW39" s="76"/>
      <c r="AX39" s="76"/>
      <c r="AY39" s="76"/>
      <c r="AZ39" s="76"/>
      <c r="BA39" s="76"/>
      <c r="BB39" s="76"/>
      <c r="BC39" s="76"/>
      <c r="BD39" s="31"/>
      <c r="BG39" s="143" t="s">
        <v>85</v>
      </c>
      <c r="BH39" s="144"/>
      <c r="BI39" s="41">
        <f>IF(BI38=0,0,BV6*BT37)</f>
        <v>0</v>
      </c>
      <c r="BJ39" s="40">
        <f>IF(BJ38=0,0,BY6*BT37)</f>
        <v>0</v>
      </c>
      <c r="BK39" s="42">
        <f>IF(BK38=0,0,CB6*BT37)</f>
        <v>0</v>
      </c>
      <c r="BL39" s="41">
        <f>IF(BL38=0,0,BV6)</f>
        <v>0</v>
      </c>
      <c r="BM39" s="40">
        <f>IF(BM38=0,BP370,BY6)</f>
        <v>0</v>
      </c>
      <c r="BN39" s="42">
        <f>IF(BN38=0,0,CB6*BW37)</f>
        <v>0</v>
      </c>
      <c r="CB39" s="36"/>
      <c r="CC39" s="36"/>
      <c r="CD39" s="36"/>
      <c r="CE39" s="36"/>
      <c r="CF39" s="36"/>
      <c r="CH39" s="1"/>
    </row>
    <row r="40" spans="1:86" ht="24.75" customHeight="1" x14ac:dyDescent="0.4">
      <c r="A40" s="65"/>
      <c r="B40" s="74"/>
      <c r="C40" s="74"/>
      <c r="D40" s="65"/>
      <c r="E40" s="65"/>
      <c r="F40" s="65"/>
      <c r="G40" s="77"/>
      <c r="H40" s="67"/>
      <c r="I40" s="67"/>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76"/>
      <c r="AO40" s="76"/>
      <c r="AP40" s="76"/>
      <c r="AQ40" s="76"/>
      <c r="AR40" s="76"/>
      <c r="AS40" s="76"/>
      <c r="AT40" s="76"/>
      <c r="AU40" s="76"/>
      <c r="AV40" s="65"/>
      <c r="AW40" s="65"/>
      <c r="AX40" s="65"/>
      <c r="AY40" s="65"/>
      <c r="AZ40" s="65"/>
      <c r="BA40" s="65"/>
      <c r="BB40" s="65"/>
      <c r="BC40" s="65"/>
      <c r="BG40" s="53" t="s">
        <v>86</v>
      </c>
      <c r="BH40" s="54"/>
      <c r="BI40" s="32">
        <f>ROUNDDOWN(SUM(BI37:BI39),-2)</f>
        <v>0</v>
      </c>
      <c r="BJ40" s="33">
        <f>ROUNDDOWN(SUM(BJ37:BJ39),-2)</f>
        <v>0</v>
      </c>
      <c r="BK40" s="40">
        <f>ROUNDDOWN(SUM(BK37:BK39),-2)</f>
        <v>0</v>
      </c>
      <c r="BL40" s="32">
        <f>BL38-BL39</f>
        <v>0</v>
      </c>
      <c r="BM40" s="32">
        <f>BM38-BM39</f>
        <v>0</v>
      </c>
      <c r="BN40" s="46">
        <f>BN38-BN39</f>
        <v>0</v>
      </c>
      <c r="CB40" s="36"/>
      <c r="CC40" s="36"/>
      <c r="CD40" s="36"/>
      <c r="CE40" s="36"/>
      <c r="CF40" s="36"/>
      <c r="CH40" s="1"/>
    </row>
    <row r="41" spans="1:86" ht="24.75" customHeight="1" x14ac:dyDescent="0.4">
      <c r="A41" s="65"/>
      <c r="B41" s="122" t="s">
        <v>94</v>
      </c>
      <c r="C41" s="123"/>
      <c r="D41" s="123"/>
      <c r="E41" s="123"/>
      <c r="F41" s="123"/>
      <c r="G41" s="123"/>
      <c r="H41" s="123"/>
      <c r="I41" s="123"/>
      <c r="J41" s="123"/>
      <c r="K41" s="124"/>
      <c r="L41" s="65"/>
      <c r="M41" s="65"/>
      <c r="N41" s="65"/>
      <c r="O41" s="128" t="s">
        <v>95</v>
      </c>
      <c r="P41" s="129"/>
      <c r="Q41" s="129"/>
      <c r="R41" s="129"/>
      <c r="S41" s="129"/>
      <c r="T41" s="129"/>
      <c r="U41" s="129"/>
      <c r="V41" s="129"/>
      <c r="W41" s="129"/>
      <c r="X41" s="129"/>
      <c r="Y41" s="130"/>
      <c r="Z41" s="55"/>
      <c r="AA41" s="55"/>
      <c r="AB41" s="55"/>
      <c r="AC41" s="134" t="s">
        <v>99</v>
      </c>
      <c r="AD41" s="135"/>
      <c r="AE41" s="135"/>
      <c r="AF41" s="135"/>
      <c r="AG41" s="135"/>
      <c r="AH41" s="135"/>
      <c r="AI41" s="135"/>
      <c r="AJ41" s="135"/>
      <c r="AK41" s="135"/>
      <c r="AL41" s="136"/>
      <c r="AM41" s="65"/>
      <c r="AN41" s="65"/>
      <c r="AO41" s="65"/>
      <c r="AP41" s="173" t="s">
        <v>106</v>
      </c>
      <c r="AQ41" s="174"/>
      <c r="AR41" s="174"/>
      <c r="AS41" s="174"/>
      <c r="AT41" s="174"/>
      <c r="AU41" s="174"/>
      <c r="AV41" s="174"/>
      <c r="AW41" s="174"/>
      <c r="AX41" s="174"/>
      <c r="AY41" s="175"/>
      <c r="AZ41" s="78"/>
      <c r="BA41" s="78"/>
      <c r="BB41" s="78"/>
      <c r="BC41" s="65"/>
      <c r="BG41" s="143" t="s">
        <v>87</v>
      </c>
      <c r="BH41" s="144"/>
      <c r="BI41" s="32">
        <f>IF(BI40&gt;BT7,BT7,BI40)</f>
        <v>0</v>
      </c>
      <c r="BJ41" s="33">
        <f>IF(BJ40&gt;BW7,BW7,BJ40)</f>
        <v>0</v>
      </c>
      <c r="BK41" s="34">
        <f>IF(BK40&gt;BZ7,BZ7,BK40)</f>
        <v>0</v>
      </c>
      <c r="BL41" s="32">
        <f>IF($A$17="","",TRUNC(BL37+BL38-BL39,-2))</f>
        <v>0</v>
      </c>
      <c r="BM41" s="33">
        <f>IF($A$17="","",TRUNC(BM37+BM38-BM39,-2))</f>
        <v>0</v>
      </c>
      <c r="BN41" s="34">
        <f>IF($A$17="","",TRUNC(BN37+BN38,-2))</f>
        <v>0</v>
      </c>
      <c r="CB41" s="36"/>
      <c r="CC41" s="36"/>
      <c r="CD41" s="36"/>
      <c r="CE41" s="36"/>
      <c r="CF41" s="36"/>
      <c r="CH41" s="1"/>
    </row>
    <row r="42" spans="1:86" ht="24.75" customHeight="1" x14ac:dyDescent="0.4">
      <c r="A42" s="65"/>
      <c r="B42" s="125"/>
      <c r="C42" s="126"/>
      <c r="D42" s="126"/>
      <c r="E42" s="126"/>
      <c r="F42" s="126"/>
      <c r="G42" s="126"/>
      <c r="H42" s="126"/>
      <c r="I42" s="126"/>
      <c r="J42" s="126"/>
      <c r="K42" s="127"/>
      <c r="L42" s="65"/>
      <c r="M42" s="65"/>
      <c r="N42" s="65"/>
      <c r="O42" s="131"/>
      <c r="P42" s="132"/>
      <c r="Q42" s="132"/>
      <c r="R42" s="132"/>
      <c r="S42" s="132"/>
      <c r="T42" s="132"/>
      <c r="U42" s="132"/>
      <c r="V42" s="132"/>
      <c r="W42" s="132"/>
      <c r="X42" s="132"/>
      <c r="Y42" s="133"/>
      <c r="Z42" s="55"/>
      <c r="AA42" s="55"/>
      <c r="AB42" s="55"/>
      <c r="AC42" s="137"/>
      <c r="AD42" s="138"/>
      <c r="AE42" s="138"/>
      <c r="AF42" s="138"/>
      <c r="AG42" s="138"/>
      <c r="AH42" s="138"/>
      <c r="AI42" s="138"/>
      <c r="AJ42" s="138"/>
      <c r="AK42" s="138"/>
      <c r="AL42" s="139"/>
      <c r="AM42" s="65"/>
      <c r="AN42" s="65"/>
      <c r="AO42" s="65"/>
      <c r="AP42" s="176"/>
      <c r="AQ42" s="177"/>
      <c r="AR42" s="177"/>
      <c r="AS42" s="177"/>
      <c r="AT42" s="177"/>
      <c r="AU42" s="177"/>
      <c r="AV42" s="177"/>
      <c r="AW42" s="177"/>
      <c r="AX42" s="177"/>
      <c r="AY42" s="178"/>
      <c r="AZ42" s="78"/>
      <c r="BA42" s="78"/>
      <c r="BB42" s="78"/>
      <c r="BC42" s="78"/>
      <c r="BG42" s="120" t="s">
        <v>88</v>
      </c>
      <c r="BH42" s="121"/>
      <c r="BI42" s="56">
        <f>BI41/12</f>
        <v>0</v>
      </c>
      <c r="BJ42" s="56">
        <f t="shared" ref="BJ42:BN42" si="23">BJ41/12</f>
        <v>0</v>
      </c>
      <c r="BK42" s="56">
        <f t="shared" si="23"/>
        <v>0</v>
      </c>
      <c r="BL42" s="56">
        <f t="shared" si="23"/>
        <v>0</v>
      </c>
      <c r="BM42" s="56">
        <f t="shared" si="23"/>
        <v>0</v>
      </c>
      <c r="BN42" s="58">
        <f t="shared" si="23"/>
        <v>0</v>
      </c>
      <c r="BW42" s="12"/>
      <c r="CB42" s="36"/>
      <c r="CC42" s="36"/>
      <c r="CD42" s="36"/>
      <c r="CE42" s="36"/>
      <c r="CF42" s="36"/>
      <c r="CH42" s="1"/>
    </row>
    <row r="43" spans="1:86" ht="24.75" customHeight="1" x14ac:dyDescent="0.4">
      <c r="A43" s="65"/>
      <c r="B43" s="79"/>
      <c r="C43" s="65"/>
      <c r="D43" s="65"/>
      <c r="E43" s="65"/>
      <c r="F43" s="65"/>
      <c r="G43" s="65"/>
      <c r="H43" s="65"/>
      <c r="I43" s="65"/>
      <c r="J43" s="65"/>
      <c r="K43" s="80"/>
      <c r="L43" s="65"/>
      <c r="M43" s="65"/>
      <c r="N43" s="65"/>
      <c r="O43" s="79"/>
      <c r="P43" s="65"/>
      <c r="Q43" s="65"/>
      <c r="R43" s="65"/>
      <c r="S43" s="65"/>
      <c r="T43" s="65"/>
      <c r="U43" s="65"/>
      <c r="V43" s="65"/>
      <c r="W43" s="65"/>
      <c r="X43" s="65"/>
      <c r="Y43" s="80"/>
      <c r="Z43" s="65"/>
      <c r="AA43" s="65"/>
      <c r="AB43" s="65"/>
      <c r="AC43" s="79"/>
      <c r="AD43" s="65"/>
      <c r="AE43" s="65"/>
      <c r="AF43" s="65"/>
      <c r="AG43" s="65"/>
      <c r="AH43" s="65"/>
      <c r="AI43" s="65"/>
      <c r="AJ43" s="65"/>
      <c r="AK43" s="65"/>
      <c r="AL43" s="80"/>
      <c r="AM43" s="65"/>
      <c r="AN43" s="65"/>
      <c r="AO43" s="65"/>
      <c r="AP43" s="79"/>
      <c r="AQ43" s="65"/>
      <c r="AR43" s="65"/>
      <c r="AS43" s="65"/>
      <c r="AT43" s="65"/>
      <c r="AU43" s="65"/>
      <c r="AV43" s="65"/>
      <c r="AW43" s="65"/>
      <c r="AX43" s="65"/>
      <c r="AY43" s="80"/>
      <c r="AZ43" s="65"/>
      <c r="BA43" s="65"/>
      <c r="BB43" s="65"/>
      <c r="BC43" s="78"/>
      <c r="BG43" s="57"/>
      <c r="BH43" s="57"/>
      <c r="BI43" s="57"/>
      <c r="BJ43" s="57"/>
      <c r="BK43" s="57"/>
      <c r="BL43" s="57"/>
      <c r="BM43" s="57"/>
      <c r="BN43" s="57"/>
      <c r="BW43" s="12"/>
      <c r="CB43" s="36"/>
      <c r="CC43" s="36"/>
      <c r="CD43" s="36"/>
      <c r="CE43" s="36"/>
      <c r="CF43" s="36"/>
      <c r="CH43" s="1"/>
    </row>
    <row r="44" spans="1:86" ht="24.75" customHeight="1" x14ac:dyDescent="0.4">
      <c r="A44" s="65"/>
      <c r="B44" s="79"/>
      <c r="C44" s="99">
        <f>BI41</f>
        <v>0</v>
      </c>
      <c r="D44" s="100"/>
      <c r="E44" s="100"/>
      <c r="F44" s="100"/>
      <c r="G44" s="100"/>
      <c r="H44" s="100"/>
      <c r="I44" s="100"/>
      <c r="J44" s="101"/>
      <c r="K44" s="81"/>
      <c r="L44" s="65"/>
      <c r="M44" s="65"/>
      <c r="N44" s="65"/>
      <c r="O44" s="79"/>
      <c r="P44" s="99">
        <f>BJ41</f>
        <v>0</v>
      </c>
      <c r="Q44" s="100"/>
      <c r="R44" s="100"/>
      <c r="S44" s="100"/>
      <c r="T44" s="100"/>
      <c r="U44" s="100"/>
      <c r="V44" s="100"/>
      <c r="W44" s="100"/>
      <c r="X44" s="101"/>
      <c r="Y44" s="82"/>
      <c r="Z44" s="83"/>
      <c r="AA44" s="83"/>
      <c r="AB44" s="83"/>
      <c r="AC44" s="79"/>
      <c r="AD44" s="99">
        <f>BK41</f>
        <v>0</v>
      </c>
      <c r="AE44" s="100"/>
      <c r="AF44" s="100"/>
      <c r="AG44" s="100"/>
      <c r="AH44" s="100"/>
      <c r="AI44" s="100"/>
      <c r="AJ44" s="100"/>
      <c r="AK44" s="101"/>
      <c r="AL44" s="82"/>
      <c r="AM44" s="65"/>
      <c r="AN44" s="65"/>
      <c r="AO44" s="65"/>
      <c r="AP44" s="79"/>
      <c r="AQ44" s="179">
        <f>BI50</f>
        <v>0</v>
      </c>
      <c r="AR44" s="180"/>
      <c r="AS44" s="180"/>
      <c r="AT44" s="180"/>
      <c r="AU44" s="180"/>
      <c r="AV44" s="180"/>
      <c r="AW44" s="180"/>
      <c r="AX44" s="181"/>
      <c r="AY44" s="80"/>
      <c r="AZ44" s="65"/>
      <c r="BA44" s="65"/>
      <c r="BB44" s="65"/>
      <c r="BC44" s="78"/>
      <c r="BG44" s="188" t="s">
        <v>110</v>
      </c>
      <c r="BH44" s="189"/>
      <c r="BI44" s="62" t="s">
        <v>111</v>
      </c>
      <c r="BJ44" s="62" t="s">
        <v>112</v>
      </c>
      <c r="BW44" s="12"/>
      <c r="CB44" s="36"/>
      <c r="CC44" s="36"/>
      <c r="CD44" s="36"/>
      <c r="CE44" s="36"/>
      <c r="CF44" s="36"/>
      <c r="CH44" s="1"/>
    </row>
    <row r="45" spans="1:86" ht="24.75" customHeight="1" x14ac:dyDescent="0.4">
      <c r="A45" s="65"/>
      <c r="B45" s="84"/>
      <c r="C45" s="102"/>
      <c r="D45" s="103"/>
      <c r="E45" s="103"/>
      <c r="F45" s="103"/>
      <c r="G45" s="103"/>
      <c r="H45" s="103"/>
      <c r="I45" s="103"/>
      <c r="J45" s="104"/>
      <c r="K45" s="81"/>
      <c r="L45" s="65"/>
      <c r="M45" s="65"/>
      <c r="N45" s="65"/>
      <c r="O45" s="79"/>
      <c r="P45" s="102"/>
      <c r="Q45" s="103"/>
      <c r="R45" s="103"/>
      <c r="S45" s="103"/>
      <c r="T45" s="103"/>
      <c r="U45" s="103"/>
      <c r="V45" s="103"/>
      <c r="W45" s="103"/>
      <c r="X45" s="104"/>
      <c r="Y45" s="80"/>
      <c r="Z45" s="65"/>
      <c r="AA45" s="65"/>
      <c r="AB45" s="65"/>
      <c r="AC45" s="79"/>
      <c r="AD45" s="102"/>
      <c r="AE45" s="103"/>
      <c r="AF45" s="103"/>
      <c r="AG45" s="103"/>
      <c r="AH45" s="103"/>
      <c r="AI45" s="103"/>
      <c r="AJ45" s="103"/>
      <c r="AK45" s="104"/>
      <c r="AL45" s="80"/>
      <c r="AM45" s="65"/>
      <c r="AN45" s="65"/>
      <c r="AO45" s="65"/>
      <c r="AP45" s="79"/>
      <c r="AQ45" s="182"/>
      <c r="AR45" s="183"/>
      <c r="AS45" s="183"/>
      <c r="AT45" s="183"/>
      <c r="AU45" s="183"/>
      <c r="AV45" s="183"/>
      <c r="AW45" s="183"/>
      <c r="AX45" s="184"/>
      <c r="AY45" s="80"/>
      <c r="AZ45" s="65"/>
      <c r="BA45" s="65"/>
      <c r="BB45" s="65"/>
      <c r="BC45" s="65"/>
      <c r="BG45" s="190"/>
      <c r="BH45" s="191"/>
      <c r="BI45" s="63" t="s">
        <v>113</v>
      </c>
      <c r="BJ45" s="63" t="s">
        <v>113</v>
      </c>
      <c r="BW45" s="12"/>
      <c r="CB45" s="36"/>
      <c r="CC45" s="36"/>
      <c r="CD45" s="36"/>
      <c r="CE45" s="36"/>
      <c r="CF45" s="36"/>
      <c r="CH45" s="1"/>
    </row>
    <row r="46" spans="1:86" ht="24.75" customHeight="1" x14ac:dyDescent="0.4">
      <c r="A46" s="65"/>
      <c r="B46" s="84"/>
      <c r="C46" s="105"/>
      <c r="D46" s="106"/>
      <c r="E46" s="106"/>
      <c r="F46" s="106"/>
      <c r="G46" s="106"/>
      <c r="H46" s="106"/>
      <c r="I46" s="106"/>
      <c r="J46" s="107"/>
      <c r="K46" s="81"/>
      <c r="L46" s="65"/>
      <c r="M46" s="65"/>
      <c r="N46" s="65"/>
      <c r="O46" s="79"/>
      <c r="P46" s="105"/>
      <c r="Q46" s="106"/>
      <c r="R46" s="106"/>
      <c r="S46" s="106"/>
      <c r="T46" s="106"/>
      <c r="U46" s="106"/>
      <c r="V46" s="106"/>
      <c r="W46" s="106"/>
      <c r="X46" s="107"/>
      <c r="Y46" s="82"/>
      <c r="Z46" s="83"/>
      <c r="AA46" s="83"/>
      <c r="AB46" s="83"/>
      <c r="AC46" s="79"/>
      <c r="AD46" s="105"/>
      <c r="AE46" s="106"/>
      <c r="AF46" s="106"/>
      <c r="AG46" s="106"/>
      <c r="AH46" s="106"/>
      <c r="AI46" s="106"/>
      <c r="AJ46" s="106"/>
      <c r="AK46" s="107"/>
      <c r="AL46" s="82"/>
      <c r="AM46" s="65"/>
      <c r="AN46" s="65"/>
      <c r="AO46" s="65"/>
      <c r="AP46" s="79"/>
      <c r="AQ46" s="185"/>
      <c r="AR46" s="186"/>
      <c r="AS46" s="186"/>
      <c r="AT46" s="186"/>
      <c r="AU46" s="186"/>
      <c r="AV46" s="186"/>
      <c r="AW46" s="186"/>
      <c r="AX46" s="187"/>
      <c r="AY46" s="80"/>
      <c r="AZ46" s="65"/>
      <c r="BA46" s="65"/>
      <c r="BB46" s="65"/>
      <c r="BC46" s="65"/>
      <c r="BG46" s="143" t="s">
        <v>61</v>
      </c>
      <c r="BH46" s="144"/>
      <c r="BI46" s="64">
        <f>SUM(BZ18:BZ25)</f>
        <v>0</v>
      </c>
      <c r="BJ46" s="64">
        <f>SUM(BZ18:BZ25)</f>
        <v>0</v>
      </c>
      <c r="CB46" s="36"/>
      <c r="CC46" s="36"/>
      <c r="CD46" s="36"/>
      <c r="CE46" s="36"/>
      <c r="CF46" s="36"/>
      <c r="CH46" s="1"/>
    </row>
    <row r="47" spans="1:86" ht="24.75" customHeight="1" x14ac:dyDescent="0.15">
      <c r="A47" s="65"/>
      <c r="B47" s="85"/>
      <c r="C47" s="86"/>
      <c r="D47" s="86"/>
      <c r="E47" s="87"/>
      <c r="F47" s="86"/>
      <c r="G47" s="86"/>
      <c r="H47" s="86"/>
      <c r="I47" s="86"/>
      <c r="J47" s="86"/>
      <c r="K47" s="88"/>
      <c r="L47" s="65"/>
      <c r="M47" s="65"/>
      <c r="N47" s="65"/>
      <c r="O47" s="85"/>
      <c r="P47" s="86"/>
      <c r="Q47" s="86"/>
      <c r="R47" s="86"/>
      <c r="S47" s="86"/>
      <c r="T47" s="86"/>
      <c r="U47" s="86"/>
      <c r="V47" s="86"/>
      <c r="W47" s="86"/>
      <c r="X47" s="86"/>
      <c r="Y47" s="88"/>
      <c r="Z47" s="65"/>
      <c r="AA47" s="65"/>
      <c r="AB47" s="65"/>
      <c r="AC47" s="85"/>
      <c r="AD47" s="86"/>
      <c r="AE47" s="86"/>
      <c r="AF47" s="86"/>
      <c r="AG47" s="86"/>
      <c r="AH47" s="86"/>
      <c r="AI47" s="86"/>
      <c r="AJ47" s="86"/>
      <c r="AK47" s="86"/>
      <c r="AL47" s="88"/>
      <c r="AM47" s="65"/>
      <c r="AN47" s="65"/>
      <c r="AO47" s="65"/>
      <c r="AP47" s="85"/>
      <c r="AQ47" s="86"/>
      <c r="AR47" s="86"/>
      <c r="AS47" s="86"/>
      <c r="AT47" s="86"/>
      <c r="AU47" s="86"/>
      <c r="AV47" s="86"/>
      <c r="AW47" s="86"/>
      <c r="AX47" s="86"/>
      <c r="AY47" s="88"/>
      <c r="AZ47" s="65"/>
      <c r="BA47" s="65"/>
      <c r="BB47" s="65"/>
      <c r="BC47" s="65"/>
      <c r="BG47" s="143" t="s">
        <v>62</v>
      </c>
      <c r="BH47" s="144"/>
      <c r="BI47" s="64">
        <f>SUM(CA18:CA25)*BT37</f>
        <v>0</v>
      </c>
      <c r="BJ47" s="64">
        <f>SUM(CA18:CA25)</f>
        <v>0</v>
      </c>
      <c r="BX47" s="12"/>
      <c r="CB47" s="36"/>
      <c r="CC47" s="36"/>
      <c r="CD47" s="36"/>
      <c r="CE47" s="36"/>
      <c r="CF47" s="36"/>
      <c r="CH47" s="1"/>
    </row>
    <row r="48" spans="1:86" ht="24.75" customHeight="1" x14ac:dyDescent="0.4">
      <c r="A48" s="65"/>
      <c r="B48" s="67"/>
      <c r="C48" s="67"/>
      <c r="D48" s="67"/>
      <c r="E48" s="67"/>
      <c r="F48" s="67"/>
      <c r="G48" s="65"/>
      <c r="H48" s="65"/>
      <c r="I48" s="65"/>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5"/>
      <c r="AU48" s="65"/>
      <c r="AV48" s="65"/>
      <c r="AW48" s="65"/>
      <c r="AX48" s="65"/>
      <c r="AY48" s="65"/>
      <c r="AZ48" s="65"/>
      <c r="BA48" s="65"/>
      <c r="BB48" s="65"/>
      <c r="BC48" s="65"/>
      <c r="BG48" s="143" t="s">
        <v>85</v>
      </c>
      <c r="BH48" s="144"/>
      <c r="BI48" s="64">
        <f>IF(BI47=0,0,CE6*BT37)</f>
        <v>0</v>
      </c>
      <c r="BJ48" s="64">
        <f>IF(BJ47=0,0,CE6)</f>
        <v>0</v>
      </c>
      <c r="BX48" s="12"/>
      <c r="CB48" s="36"/>
      <c r="CC48" s="36"/>
      <c r="CD48" s="36"/>
      <c r="CE48" s="36"/>
      <c r="CF48" s="36"/>
      <c r="CH48" s="1"/>
    </row>
    <row r="49" spans="1:86" ht="24.75" customHeight="1" x14ac:dyDescent="0.4">
      <c r="A49" s="89" t="s">
        <v>64</v>
      </c>
      <c r="B49" s="65"/>
      <c r="C49" s="89"/>
      <c r="D49" s="89"/>
      <c r="E49" s="89"/>
      <c r="F49" s="89"/>
      <c r="G49" s="89"/>
      <c r="H49" s="65"/>
      <c r="I49" s="65"/>
      <c r="J49" s="65"/>
      <c r="K49" s="65"/>
      <c r="L49" s="65"/>
      <c r="M49" s="65"/>
      <c r="N49" s="65"/>
      <c r="O49" s="65"/>
      <c r="P49" s="65"/>
      <c r="Q49" s="65"/>
      <c r="R49" s="65"/>
      <c r="S49" s="66"/>
      <c r="T49" s="66"/>
      <c r="U49" s="65"/>
      <c r="V49" s="66"/>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G49" s="53" t="s">
        <v>86</v>
      </c>
      <c r="BH49" s="54"/>
      <c r="BI49" s="64">
        <f>ROUNDDOWN(SUM(BI46:BI48),-2)</f>
        <v>0</v>
      </c>
      <c r="BJ49" s="64">
        <f>ROUNDDOWN(SUM(BJ46:BJ48),-2)</f>
        <v>0</v>
      </c>
      <c r="BX49" s="12"/>
      <c r="CB49" s="36"/>
      <c r="CC49" s="36"/>
      <c r="CD49" s="36"/>
      <c r="CE49" s="36"/>
      <c r="CF49" s="36"/>
      <c r="CH49" s="1"/>
    </row>
    <row r="50" spans="1:86" ht="24.75" customHeight="1" x14ac:dyDescent="0.4">
      <c r="A50" s="65" t="s">
        <v>65</v>
      </c>
      <c r="B50" s="89"/>
      <c r="C50" s="65"/>
      <c r="D50" s="89"/>
      <c r="E50" s="89"/>
      <c r="F50" s="89"/>
      <c r="G50" s="89"/>
      <c r="H50" s="65"/>
      <c r="I50" s="65"/>
      <c r="J50" s="65"/>
      <c r="K50" s="65"/>
      <c r="L50" s="65"/>
      <c r="M50" s="65"/>
      <c r="N50" s="65"/>
      <c r="O50" s="65"/>
      <c r="P50" s="65"/>
      <c r="Q50" s="65"/>
      <c r="R50" s="65"/>
      <c r="S50" s="66"/>
      <c r="T50" s="65"/>
      <c r="U50" s="65"/>
      <c r="V50" s="65"/>
      <c r="W50" s="98"/>
      <c r="X50" s="98"/>
      <c r="Y50" s="98"/>
      <c r="Z50" s="98"/>
      <c r="AA50" s="98"/>
      <c r="AB50" s="98"/>
      <c r="AC50" s="98"/>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G50" s="143" t="s">
        <v>87</v>
      </c>
      <c r="BH50" s="144"/>
      <c r="BI50" s="64">
        <f>IF(BI49&gt;CC7,CC7,BI49)</f>
        <v>0</v>
      </c>
      <c r="BJ50" s="64">
        <f>IF(BJ49&gt;CC7,CC7,CA29)</f>
        <v>0</v>
      </c>
      <c r="CB50" s="36"/>
      <c r="CC50" s="36"/>
      <c r="CD50" s="36"/>
      <c r="CE50" s="36"/>
      <c r="CF50" s="36"/>
      <c r="CH50" s="1"/>
    </row>
    <row r="51" spans="1:86" ht="24.75" customHeight="1" thickBot="1" x14ac:dyDescent="0.45">
      <c r="A51" s="65" t="s">
        <v>66</v>
      </c>
      <c r="B51" s="89"/>
      <c r="C51" s="65"/>
      <c r="D51" s="89"/>
      <c r="E51" s="89"/>
      <c r="F51" s="89"/>
      <c r="G51" s="89"/>
      <c r="H51" s="65"/>
      <c r="I51" s="65"/>
      <c r="J51" s="65"/>
      <c r="K51" s="65"/>
      <c r="L51" s="65"/>
      <c r="M51" s="65"/>
      <c r="N51" s="65"/>
      <c r="O51" s="65"/>
      <c r="P51" s="65"/>
      <c r="Q51" s="65"/>
      <c r="R51" s="65"/>
      <c r="S51" s="66"/>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G51" s="120" t="s">
        <v>88</v>
      </c>
      <c r="BH51" s="121"/>
      <c r="BI51" s="64">
        <f>BI50/12</f>
        <v>0</v>
      </c>
      <c r="BJ51" s="64">
        <f>BJ50/12</f>
        <v>0</v>
      </c>
      <c r="CB51" s="36"/>
      <c r="CC51" s="36"/>
      <c r="CD51" s="36"/>
      <c r="CE51" s="36"/>
      <c r="CF51" s="36"/>
      <c r="CH51" s="1"/>
    </row>
    <row r="52" spans="1:86" ht="30.6" customHeight="1" thickBot="1" x14ac:dyDescent="0.45">
      <c r="A52" s="108" t="str">
        <f>BT36</f>
        <v/>
      </c>
      <c r="B52" s="109"/>
      <c r="C52" s="109"/>
      <c r="D52" s="109"/>
      <c r="E52" s="109"/>
      <c r="F52" s="109"/>
      <c r="G52" s="109"/>
      <c r="H52" s="109"/>
      <c r="I52" s="109"/>
      <c r="J52" s="109"/>
      <c r="K52" s="109"/>
      <c r="L52" s="109"/>
      <c r="M52" s="110"/>
      <c r="N52" s="66"/>
      <c r="O52" s="66"/>
      <c r="P52" s="66"/>
      <c r="Q52" s="66"/>
      <c r="R52" s="66"/>
      <c r="S52" s="66"/>
      <c r="T52" s="66"/>
      <c r="U52" s="66"/>
      <c r="V52" s="66"/>
      <c r="W52" s="66"/>
      <c r="X52" s="66"/>
      <c r="Y52" s="65"/>
      <c r="Z52" s="65"/>
      <c r="AA52" s="65"/>
      <c r="AB52" s="65"/>
      <c r="AC52" s="65"/>
      <c r="AD52" s="65"/>
      <c r="AE52" s="90"/>
      <c r="AF52" s="90"/>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CB52" s="36"/>
      <c r="CC52" s="36"/>
      <c r="CD52" s="36"/>
      <c r="CE52" s="36"/>
      <c r="CF52" s="36"/>
      <c r="CH52" s="1"/>
    </row>
    <row r="53" spans="1:86" ht="24.75" customHeight="1" x14ac:dyDescent="0.4">
      <c r="A53" s="65"/>
      <c r="B53" s="65"/>
      <c r="C53" s="65"/>
      <c r="D53" s="65"/>
      <c r="E53" s="65"/>
      <c r="F53" s="65"/>
      <c r="G53" s="67"/>
      <c r="H53" s="65"/>
      <c r="I53" s="65"/>
      <c r="J53" s="65"/>
      <c r="K53" s="65"/>
      <c r="L53" s="65"/>
      <c r="M53" s="65"/>
      <c r="N53" s="65"/>
      <c r="O53" s="65"/>
      <c r="P53" s="65"/>
      <c r="Q53" s="65"/>
      <c r="R53" s="65"/>
      <c r="S53" s="65"/>
      <c r="T53" s="66"/>
      <c r="U53" s="66"/>
      <c r="V53" s="66"/>
      <c r="W53" s="66"/>
      <c r="X53" s="66"/>
      <c r="Y53" s="65"/>
      <c r="Z53" s="65"/>
      <c r="AA53" s="65"/>
      <c r="AB53" s="65"/>
      <c r="AC53" s="65"/>
      <c r="AD53" s="65"/>
      <c r="AE53" s="90"/>
      <c r="AF53" s="90"/>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CA53" s="35"/>
      <c r="CB53" s="36"/>
      <c r="CC53" s="36"/>
      <c r="CD53" s="36"/>
      <c r="CE53" s="36"/>
      <c r="CF53" s="36"/>
      <c r="CH53" s="1"/>
    </row>
    <row r="54" spans="1:86" ht="24.75" customHeight="1" x14ac:dyDescent="0.4">
      <c r="A54" s="65"/>
      <c r="B54" s="65"/>
      <c r="C54" s="65"/>
      <c r="D54" s="65"/>
      <c r="E54" s="65"/>
      <c r="F54" s="65"/>
      <c r="G54" s="65"/>
      <c r="H54" s="65"/>
      <c r="I54" s="65"/>
      <c r="J54" s="65"/>
      <c r="K54" s="65"/>
      <c r="L54" s="65"/>
      <c r="M54" s="65"/>
      <c r="N54" s="65"/>
      <c r="O54" s="65"/>
      <c r="P54" s="65"/>
      <c r="Q54" s="65"/>
      <c r="R54" s="65"/>
      <c r="S54" s="65"/>
      <c r="T54" s="66"/>
      <c r="U54" s="66"/>
      <c r="V54" s="66"/>
      <c r="W54" s="66"/>
      <c r="X54" s="66"/>
      <c r="Y54" s="65"/>
      <c r="Z54" s="65"/>
      <c r="AA54" s="65"/>
      <c r="AB54" s="65"/>
      <c r="AC54" s="65"/>
      <c r="AD54" s="65"/>
      <c r="AE54" s="90"/>
      <c r="AF54" s="90"/>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CB54" s="36"/>
      <c r="CC54" s="36"/>
      <c r="CD54" s="36"/>
      <c r="CE54" s="36"/>
      <c r="CF54" s="36"/>
      <c r="CH54" s="1"/>
    </row>
    <row r="55" spans="1:86" ht="24.75" customHeight="1" x14ac:dyDescent="0.4">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CB55" s="36"/>
      <c r="CC55" s="36"/>
      <c r="CD55" s="36"/>
      <c r="CE55" s="36"/>
      <c r="CF55" s="36"/>
      <c r="CH55" s="1"/>
    </row>
    <row r="56" spans="1:86" ht="24.75" customHeight="1" x14ac:dyDescent="0.4">
      <c r="CB56" s="36"/>
      <c r="CC56" s="36"/>
      <c r="CD56" s="36"/>
      <c r="CE56" s="36"/>
      <c r="CF56" s="36"/>
      <c r="CH56" s="1"/>
    </row>
    <row r="57" spans="1:86" ht="30.6" customHeight="1" x14ac:dyDescent="0.4">
      <c r="CB57" s="36"/>
      <c r="CC57" s="36"/>
      <c r="CD57" s="36"/>
      <c r="CE57" s="36"/>
      <c r="CF57" s="36"/>
      <c r="CH57" s="1"/>
    </row>
    <row r="58" spans="1:86" ht="26.45" customHeight="1" x14ac:dyDescent="0.4">
      <c r="CB58" s="36"/>
      <c r="CC58" s="36"/>
      <c r="CD58" s="36"/>
      <c r="CE58" s="36"/>
      <c r="CF58" s="36"/>
      <c r="CH58" s="1"/>
    </row>
    <row r="59" spans="1:86" ht="31.15" customHeight="1" x14ac:dyDescent="0.4">
      <c r="CB59" s="36"/>
      <c r="CC59" s="36"/>
      <c r="CD59" s="36"/>
      <c r="CE59" s="36"/>
      <c r="CF59" s="36"/>
      <c r="CH59" s="1"/>
    </row>
    <row r="60" spans="1:86" ht="18.95" customHeight="1" x14ac:dyDescent="0.4">
      <c r="BD60" s="7"/>
      <c r="CB60" s="36"/>
      <c r="CC60" s="36"/>
      <c r="CD60" s="36"/>
      <c r="CE60" s="36"/>
      <c r="CF60" s="36"/>
      <c r="CH60" s="1"/>
    </row>
    <row r="61" spans="1:86" ht="18.95" customHeight="1" x14ac:dyDescent="0.4">
      <c r="BD61" s="7"/>
      <c r="CB61" s="36"/>
      <c r="CC61" s="36"/>
      <c r="CD61" s="36"/>
      <c r="CE61" s="36"/>
      <c r="CF61" s="36"/>
      <c r="CH61" s="1"/>
    </row>
    <row r="62" spans="1:86" ht="18.95" customHeight="1" x14ac:dyDescent="0.4">
      <c r="A62" s="7"/>
      <c r="BD62" s="7"/>
      <c r="CB62" s="36"/>
      <c r="CC62" s="36"/>
      <c r="CD62" s="36"/>
      <c r="CE62" s="36"/>
      <c r="CF62" s="36"/>
      <c r="CH62" s="1"/>
    </row>
    <row r="63" spans="1:86" s="7" customFormat="1" ht="18.95" customHeight="1" x14ac:dyDescent="0.4">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E63" s="4"/>
      <c r="BG63" s="5"/>
      <c r="BH63" s="5"/>
      <c r="BI63" s="5"/>
      <c r="BJ63" s="5"/>
      <c r="BK63" s="5"/>
      <c r="BL63" s="5"/>
      <c r="BM63" s="5"/>
      <c r="BN63" s="5"/>
      <c r="BO63" s="5"/>
      <c r="BP63" s="5"/>
      <c r="BQ63" s="5"/>
      <c r="BR63" s="5"/>
      <c r="BS63" s="5"/>
      <c r="BT63" s="5"/>
      <c r="BU63" s="5"/>
      <c r="BV63" s="5"/>
      <c r="BW63" s="5"/>
      <c r="BX63" s="5"/>
      <c r="BY63" s="5"/>
      <c r="BZ63" s="5"/>
      <c r="CA63" s="5"/>
      <c r="CH63" s="4"/>
    </row>
    <row r="64" spans="1:86" s="7" customFormat="1" ht="18.95" customHeight="1" x14ac:dyDescent="0.4">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E64" s="4"/>
      <c r="BG64" s="5"/>
      <c r="BH64" s="5"/>
      <c r="BI64" s="5"/>
      <c r="BJ64" s="5"/>
      <c r="BK64" s="5"/>
      <c r="BL64" s="5"/>
      <c r="BM64" s="5"/>
      <c r="BN64" s="5"/>
      <c r="BO64" s="5"/>
      <c r="BP64" s="5"/>
      <c r="BQ64" s="5"/>
      <c r="BR64" s="5"/>
      <c r="BS64" s="5"/>
      <c r="BT64" s="5"/>
      <c r="BU64" s="5"/>
      <c r="BV64" s="5"/>
      <c r="BW64" s="5"/>
      <c r="BX64" s="5"/>
      <c r="BY64" s="5"/>
      <c r="BZ64" s="5"/>
      <c r="CA64" s="5"/>
      <c r="CH64" s="4"/>
    </row>
    <row r="65" spans="3:89" s="7" customFormat="1" ht="18.95" customHeight="1" x14ac:dyDescent="0.4">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E65" s="4"/>
      <c r="BG65" s="5"/>
      <c r="BH65" s="5"/>
      <c r="BI65" s="5"/>
      <c r="BJ65" s="5"/>
      <c r="BK65" s="5"/>
      <c r="BL65" s="5"/>
      <c r="BM65" s="5"/>
      <c r="BN65" s="5"/>
      <c r="BO65" s="5"/>
      <c r="BP65" s="5"/>
      <c r="BQ65" s="5"/>
      <c r="BR65" s="5"/>
      <c r="BS65" s="5"/>
      <c r="BT65" s="5"/>
      <c r="BU65" s="5"/>
      <c r="BV65" s="5"/>
      <c r="BW65" s="5"/>
      <c r="BX65" s="5"/>
      <c r="BY65" s="5"/>
      <c r="BZ65" s="5"/>
      <c r="CA65" s="5"/>
      <c r="CH65" s="4"/>
    </row>
    <row r="66" spans="3:89" s="7" customFormat="1" ht="18.95" customHeight="1" x14ac:dyDescent="0.4">
      <c r="AZ66" s="36"/>
      <c r="BA66" s="36"/>
      <c r="BE66" s="4"/>
      <c r="BO66" s="36"/>
      <c r="BP66" s="36"/>
      <c r="BQ66" s="36"/>
      <c r="BR66" s="36"/>
      <c r="BS66" s="5"/>
      <c r="BT66" s="5"/>
      <c r="BU66" s="5"/>
      <c r="BV66" s="5"/>
      <c r="BW66" s="36"/>
      <c r="BX66" s="36"/>
      <c r="BY66" s="36"/>
      <c r="BZ66" s="36"/>
      <c r="CA66" s="36"/>
      <c r="CB66" s="36"/>
      <c r="CC66" s="36"/>
      <c r="CD66" s="36"/>
      <c r="CE66" s="36"/>
      <c r="CF66" s="36"/>
      <c r="CG66" s="36"/>
      <c r="CH66" s="1"/>
      <c r="CI66" s="36"/>
      <c r="CJ66" s="36"/>
      <c r="CK66" s="36"/>
    </row>
    <row r="67" spans="3:89" s="7" customFormat="1" ht="18.95" customHeight="1" x14ac:dyDescent="0.4">
      <c r="BE67" s="4"/>
      <c r="BS67" s="36"/>
      <c r="BT67" s="36"/>
      <c r="BU67" s="36"/>
      <c r="BV67" s="36"/>
      <c r="CH67" s="4"/>
    </row>
    <row r="68" spans="3:89" s="7" customFormat="1" ht="18.95" customHeight="1" x14ac:dyDescent="0.4">
      <c r="BE68" s="4"/>
      <c r="CH68" s="4"/>
    </row>
    <row r="69" spans="3:89" s="7" customFormat="1" ht="18.95" customHeight="1" x14ac:dyDescent="0.4">
      <c r="BE69" s="4"/>
      <c r="CH69" s="4"/>
    </row>
    <row r="70" spans="3:89" s="7" customFormat="1" ht="18.95" customHeight="1" x14ac:dyDescent="0.4">
      <c r="BE70" s="4"/>
      <c r="CH70" s="4"/>
    </row>
    <row r="71" spans="3:89" s="7" customFormat="1" ht="18.95" customHeight="1" x14ac:dyDescent="0.4">
      <c r="BD71" s="36"/>
      <c r="BE71" s="4"/>
      <c r="CH71" s="4"/>
    </row>
    <row r="72" spans="3:89" s="7" customFormat="1" ht="18.95" customHeight="1" x14ac:dyDescent="0.4">
      <c r="BD72" s="36"/>
      <c r="BE72" s="4"/>
      <c r="CB72" s="43"/>
      <c r="CC72" s="43"/>
      <c r="CH72" s="4"/>
    </row>
    <row r="73" spans="3:89" s="7" customFormat="1" ht="18.95" customHeight="1" x14ac:dyDescent="0.4">
      <c r="BD73" s="36"/>
      <c r="BE73" s="4"/>
      <c r="CB73" s="43"/>
      <c r="CC73" s="43"/>
      <c r="CH73" s="4"/>
    </row>
    <row r="74" spans="3:89" ht="18.95" customHeight="1" x14ac:dyDescent="0.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O74" s="36"/>
      <c r="BP74" s="36"/>
      <c r="BQ74" s="36"/>
      <c r="BR74" s="36"/>
      <c r="BS74" s="7"/>
      <c r="BT74" s="7"/>
      <c r="BU74" s="7"/>
      <c r="BV74" s="7"/>
      <c r="BW74" s="36"/>
      <c r="BX74" s="36"/>
      <c r="BY74" s="36"/>
      <c r="BZ74" s="36"/>
      <c r="CA74" s="36"/>
      <c r="CB74" s="44"/>
      <c r="CC74" s="44"/>
      <c r="CD74" s="36"/>
      <c r="CE74" s="36"/>
      <c r="CF74" s="36"/>
      <c r="CH74" s="1"/>
    </row>
    <row r="75" spans="3:89" ht="18.95" customHeight="1" x14ac:dyDescent="0.4">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S75" s="36"/>
      <c r="BT75" s="36"/>
      <c r="BU75" s="36"/>
      <c r="BV75" s="36"/>
      <c r="CH75" s="1"/>
    </row>
    <row r="76" spans="3:89" ht="18.95" customHeight="1" x14ac:dyDescent="0.4">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CH76" s="1"/>
    </row>
    <row r="77" spans="3:89" ht="18.95" customHeight="1" x14ac:dyDescent="0.4">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CH77" s="1"/>
    </row>
    <row r="78" spans="3:89" ht="18.95" customHeight="1" x14ac:dyDescent="0.4">
      <c r="CH78" s="1"/>
    </row>
    <row r="79" spans="3:89" ht="18.95" customHeight="1" x14ac:dyDescent="0.4">
      <c r="CH79" s="1"/>
    </row>
    <row r="80" spans="3:89" ht="18.95" customHeight="1" x14ac:dyDescent="0.4">
      <c r="CH80" s="1"/>
    </row>
    <row r="81" spans="86:86" ht="18.95" customHeight="1" x14ac:dyDescent="0.4">
      <c r="CH81" s="1"/>
    </row>
  </sheetData>
  <sheetProtection algorithmName="SHA-512" hashValue="2PxZ03SWxSoO2H+J0ZQ1rTLbg+YOIx+YLaejlbtb9gol7IC/KzKeoqxC+F8LAaUq1iRRoN3Ioq0MEOowafG/Ow==" saltValue="2dKa9iR5moVECWOCSEHpWQ==" spinCount="100000" sheet="1" objects="1" scenarios="1"/>
  <mergeCells count="148">
    <mergeCell ref="BG46:BH46"/>
    <mergeCell ref="BG47:BH47"/>
    <mergeCell ref="BG50:BH50"/>
    <mergeCell ref="BG48:BH48"/>
    <mergeCell ref="BG51:BH51"/>
    <mergeCell ref="BG44:BH45"/>
    <mergeCell ref="BZ14:BZ17"/>
    <mergeCell ref="CA14:CA17"/>
    <mergeCell ref="BZ27:BZ28"/>
    <mergeCell ref="CA27:CA28"/>
    <mergeCell ref="CA30:CA31"/>
    <mergeCell ref="BU14:BU17"/>
    <mergeCell ref="BV14:BV17"/>
    <mergeCell ref="BW14:BW17"/>
    <mergeCell ref="BX14:BX17"/>
    <mergeCell ref="BY14:BY17"/>
    <mergeCell ref="BN14:BN17"/>
    <mergeCell ref="BO14:BO17"/>
    <mergeCell ref="BP14:BP17"/>
    <mergeCell ref="BQ14:BQ17"/>
    <mergeCell ref="BR14:BR17"/>
    <mergeCell ref="BS14:BS17"/>
    <mergeCell ref="BW30:BW31"/>
    <mergeCell ref="BU27:BU28"/>
    <mergeCell ref="AP41:AY42"/>
    <mergeCell ref="AQ44:AX46"/>
    <mergeCell ref="AV24:BC24"/>
    <mergeCell ref="G25:S25"/>
    <mergeCell ref="T25:Z25"/>
    <mergeCell ref="AA25:AG25"/>
    <mergeCell ref="AH25:AN25"/>
    <mergeCell ref="AO25:AU25"/>
    <mergeCell ref="G26:S26"/>
    <mergeCell ref="T26:Z26"/>
    <mergeCell ref="AA26:AG26"/>
    <mergeCell ref="AH26:AN26"/>
    <mergeCell ref="AO26:AU26"/>
    <mergeCell ref="BT7:BV7"/>
    <mergeCell ref="BW7:BY7"/>
    <mergeCell ref="BZ7:CB7"/>
    <mergeCell ref="A8:BC8"/>
    <mergeCell ref="A1:BC2"/>
    <mergeCell ref="A4:BC4"/>
    <mergeCell ref="BS4:BS5"/>
    <mergeCell ref="BT4:BV4"/>
    <mergeCell ref="BW4:BY4"/>
    <mergeCell ref="BZ4:CB4"/>
    <mergeCell ref="A5:BC5"/>
    <mergeCell ref="BJ4:BJ5"/>
    <mergeCell ref="A9:BC9"/>
    <mergeCell ref="A12:X12"/>
    <mergeCell ref="W13:AC13"/>
    <mergeCell ref="BF14:BF17"/>
    <mergeCell ref="BG14:BG17"/>
    <mergeCell ref="A16:BC16"/>
    <mergeCell ref="A6:BC6"/>
    <mergeCell ref="A7:BC7"/>
    <mergeCell ref="A13:M13"/>
    <mergeCell ref="A17:M17"/>
    <mergeCell ref="A10:BC11"/>
    <mergeCell ref="A19:BC19"/>
    <mergeCell ref="B20:F23"/>
    <mergeCell ref="BT14:BT17"/>
    <mergeCell ref="BH14:BH17"/>
    <mergeCell ref="BI14:BI17"/>
    <mergeCell ref="BJ14:BJ17"/>
    <mergeCell ref="BK14:BK17"/>
    <mergeCell ref="BL14:BL17"/>
    <mergeCell ref="BM14:BM17"/>
    <mergeCell ref="G20:S23"/>
    <mergeCell ref="T20:Z23"/>
    <mergeCell ref="AA20:AG23"/>
    <mergeCell ref="AH20:AN23"/>
    <mergeCell ref="AO20:AU23"/>
    <mergeCell ref="AV20:BC23"/>
    <mergeCell ref="B25:F25"/>
    <mergeCell ref="B24:F24"/>
    <mergeCell ref="G24:S24"/>
    <mergeCell ref="T24:Z24"/>
    <mergeCell ref="AA24:AG24"/>
    <mergeCell ref="AH24:AN24"/>
    <mergeCell ref="AO24:AU24"/>
    <mergeCell ref="B27:F27"/>
    <mergeCell ref="B26:F26"/>
    <mergeCell ref="G27:S27"/>
    <mergeCell ref="T27:Z27"/>
    <mergeCell ref="AA27:AG27"/>
    <mergeCell ref="AH27:AN27"/>
    <mergeCell ref="AO27:AU27"/>
    <mergeCell ref="BV27:BV28"/>
    <mergeCell ref="BW27:BW28"/>
    <mergeCell ref="BX27:BX28"/>
    <mergeCell ref="BY27:BY28"/>
    <mergeCell ref="B28:F28"/>
    <mergeCell ref="BM27:BM28"/>
    <mergeCell ref="BN27:BN28"/>
    <mergeCell ref="BO27:BO28"/>
    <mergeCell ref="BP27:BP28"/>
    <mergeCell ref="BS27:BS28"/>
    <mergeCell ref="BT27:BT28"/>
    <mergeCell ref="G28:S28"/>
    <mergeCell ref="T28:Z28"/>
    <mergeCell ref="AA28:AG28"/>
    <mergeCell ref="AH28:AN28"/>
    <mergeCell ref="AO28:AU28"/>
    <mergeCell ref="B30:F30"/>
    <mergeCell ref="G29:S29"/>
    <mergeCell ref="T29:Z29"/>
    <mergeCell ref="AA29:AG29"/>
    <mergeCell ref="B31:F31"/>
    <mergeCell ref="B32:BC32"/>
    <mergeCell ref="B33:BC33"/>
    <mergeCell ref="AH29:AN29"/>
    <mergeCell ref="AO29:AU29"/>
    <mergeCell ref="G30:S30"/>
    <mergeCell ref="T30:Z30"/>
    <mergeCell ref="AA30:AG30"/>
    <mergeCell ref="AH30:AN30"/>
    <mergeCell ref="AO30:AU30"/>
    <mergeCell ref="G31:S31"/>
    <mergeCell ref="T31:Z31"/>
    <mergeCell ref="AA31:AG31"/>
    <mergeCell ref="AH31:AN31"/>
    <mergeCell ref="AO31:AU31"/>
    <mergeCell ref="CB14:CB17"/>
    <mergeCell ref="CC4:CE4"/>
    <mergeCell ref="CC7:CE7"/>
    <mergeCell ref="W50:AC50"/>
    <mergeCell ref="C44:J46"/>
    <mergeCell ref="P44:X46"/>
    <mergeCell ref="AD44:AK46"/>
    <mergeCell ref="A52:M52"/>
    <mergeCell ref="B34:BC34"/>
    <mergeCell ref="B35:BC35"/>
    <mergeCell ref="BG35:BH36"/>
    <mergeCell ref="BU30:BU31"/>
    <mergeCell ref="BG42:BH42"/>
    <mergeCell ref="B41:K42"/>
    <mergeCell ref="O41:Y42"/>
    <mergeCell ref="AC41:AL42"/>
    <mergeCell ref="BI35:BK35"/>
    <mergeCell ref="BL35:BN35"/>
    <mergeCell ref="BG37:BH37"/>
    <mergeCell ref="BG38:BH38"/>
    <mergeCell ref="BG39:BH39"/>
    <mergeCell ref="BG41:BH41"/>
    <mergeCell ref="B29:F29"/>
    <mergeCell ref="BY30:BY31"/>
  </mergeCells>
  <phoneticPr fontId="3"/>
  <dataValidations count="7">
    <dataValidation allowBlank="1" showInputMessage="1" showErrorMessage="1" error="整数を入力してください。_x000a_マイナスの場合は、0を入力してください。" sqref="BG18:BL25" xr:uid="{3F54D20C-3562-49FE-BD90-2836A6C20C73}"/>
    <dataValidation type="whole" allowBlank="1" showInputMessage="1" showErrorMessage="1" errorTitle="1～12で入力してください" error="1～12で入力してください" sqref="A17" xr:uid="{52FFC772-3DCB-480A-B44F-D21D2B896098}">
      <formula1>1</formula1>
      <formula2>12</formula2>
    </dataValidation>
    <dataValidation type="list" allowBlank="1" showInputMessage="1" showErrorMessage="1" sqref="AO24:AU31" xr:uid="{D79C4514-3333-432B-B667-F0EE9CFBFB95}">
      <formula1>$BH$2:$BH$3</formula1>
    </dataValidation>
    <dataValidation imeMode="off" allowBlank="1" showInputMessage="1" showErrorMessage="1" sqref="CA5:CE6 BG1:CF1 BS8:CC8 CA9:CC10 BT9:BW10 A3:A10 BZ2:CF3 BS3:BY3 CG1:XFD3 BS4:BT7 BU5:BV6 BX5:BY6 BW4:BW7 BZ4:BZ7 A15:BC16 A1 BD1:BD11 B3:BC9 CF4:XFD10 CD8:CE10 BG2:BG7 BK2:BR10 BH2:BI8 BJ2:BJ4 BG9:BI10 BJ6:BJ13" xr:uid="{42094D18-0979-4EE4-8995-129AF91C4534}"/>
    <dataValidation type="list" allowBlank="1" showInputMessage="1" showErrorMessage="1" error="選択してください。" sqref="AV24" xr:uid="{0B1915C9-74B1-469E-BB07-0BB2D8B586CB}">
      <formula1>$BI$2:$BI$3</formula1>
    </dataValidation>
    <dataValidation allowBlank="1" showInputMessage="1" showErrorMessage="1" error="選択してください。" sqref="AV25:BC31" xr:uid="{1663BAD6-23E5-4806-AD64-298A29262B71}"/>
    <dataValidation type="list" allowBlank="1" showInputMessage="1" showErrorMessage="1" error="加入期間を選択してください。" sqref="K18:O18" xr:uid="{1EA8DA4F-321B-4A99-97A8-44751F0C7197}">
      <formula1>#REF!</formula1>
    </dataValidation>
  </dataValidations>
  <pageMargins left="0.7" right="0.7" top="0.75" bottom="0.75" header="0.3" footer="0.3"/>
  <pageSetup paperSize="8" scale="2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6F70C-CC6D-4FF4-8559-5B330C8705EB}">
  <dimension ref="A1"/>
  <sheetViews>
    <sheetView zoomScale="10" zoomScaleNormal="10"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R8</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田中　俊吉</cp:lastModifiedBy>
  <cp:lastPrinted>2026-03-26T00:32:26Z</cp:lastPrinted>
  <dcterms:created xsi:type="dcterms:W3CDTF">2022-07-14T06:56:45Z</dcterms:created>
  <dcterms:modified xsi:type="dcterms:W3CDTF">2026-05-13T04:36:07Z</dcterms:modified>
</cp:coreProperties>
</file>